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8_{91793480-220D-4BA2-9FDC-E051F70F1548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טופס 106  חודשי משתתפות" sheetId="1" r:id="rId1"/>
  </sheets>
  <externalReferences>
    <externalReference r:id="rId2"/>
  </externalReference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41" i="1" l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02" i="1"/>
  <c r="L500" i="1"/>
  <c r="M500" i="1" s="1"/>
  <c r="N500" i="1" s="1"/>
  <c r="O500" i="1" s="1"/>
  <c r="P500" i="1" s="1"/>
  <c r="Q500" i="1" s="1"/>
  <c r="R500" i="1" s="1"/>
  <c r="S500" i="1" s="1"/>
  <c r="C500" i="1"/>
  <c r="D500" i="1" s="1"/>
  <c r="E500" i="1" s="1"/>
  <c r="F500" i="1" s="1"/>
  <c r="G500" i="1" s="1"/>
  <c r="H500" i="1" s="1"/>
  <c r="I500" i="1" s="1"/>
  <c r="J500" i="1" s="1"/>
  <c r="K500" i="1" s="1"/>
  <c r="J494" i="1"/>
  <c r="J492" i="1"/>
  <c r="J491" i="1"/>
  <c r="S490" i="1"/>
  <c r="R490" i="1"/>
  <c r="Q490" i="1"/>
  <c r="P490" i="1"/>
  <c r="O490" i="1"/>
  <c r="N490" i="1"/>
  <c r="M490" i="1"/>
  <c r="L490" i="1"/>
  <c r="K490" i="1"/>
  <c r="J490" i="1" s="1"/>
  <c r="J489" i="1"/>
  <c r="J488" i="1"/>
  <c r="S487" i="1"/>
  <c r="R487" i="1"/>
  <c r="Q487" i="1"/>
  <c r="P487" i="1"/>
  <c r="P486" i="1" s="1"/>
  <c r="O487" i="1"/>
  <c r="N487" i="1"/>
  <c r="M487" i="1"/>
  <c r="L487" i="1"/>
  <c r="L486" i="1" s="1"/>
  <c r="K487" i="1"/>
  <c r="S486" i="1"/>
  <c r="R486" i="1"/>
  <c r="Q486" i="1"/>
  <c r="N486" i="1"/>
  <c r="M486" i="1"/>
  <c r="J484" i="1"/>
  <c r="J483" i="1"/>
  <c r="S482" i="1"/>
  <c r="R482" i="1"/>
  <c r="R478" i="1" s="1"/>
  <c r="Q482" i="1"/>
  <c r="P482" i="1"/>
  <c r="O482" i="1"/>
  <c r="N482" i="1"/>
  <c r="N478" i="1" s="1"/>
  <c r="M482" i="1"/>
  <c r="J482" i="1" s="1"/>
  <c r="L482" i="1"/>
  <c r="K482" i="1"/>
  <c r="J481" i="1"/>
  <c r="J480" i="1"/>
  <c r="S479" i="1"/>
  <c r="R479" i="1"/>
  <c r="Q479" i="1"/>
  <c r="P479" i="1"/>
  <c r="O479" i="1"/>
  <c r="N479" i="1"/>
  <c r="M479" i="1"/>
  <c r="L479" i="1"/>
  <c r="K479" i="1"/>
  <c r="J479" i="1" s="1"/>
  <c r="S478" i="1"/>
  <c r="P478" i="1"/>
  <c r="O478" i="1"/>
  <c r="L478" i="1"/>
  <c r="K478" i="1"/>
  <c r="J477" i="1"/>
  <c r="J476" i="1"/>
  <c r="S475" i="1"/>
  <c r="S471" i="1" s="1"/>
  <c r="S470" i="1" s="1"/>
  <c r="R475" i="1"/>
  <c r="Q475" i="1"/>
  <c r="P475" i="1"/>
  <c r="O475" i="1"/>
  <c r="O471" i="1" s="1"/>
  <c r="N475" i="1"/>
  <c r="M475" i="1"/>
  <c r="L475" i="1"/>
  <c r="K475" i="1"/>
  <c r="K471" i="1" s="1"/>
  <c r="K470" i="1" s="1"/>
  <c r="K454" i="1" s="1"/>
  <c r="J474" i="1"/>
  <c r="J473" i="1"/>
  <c r="S472" i="1"/>
  <c r="R472" i="1"/>
  <c r="R471" i="1" s="1"/>
  <c r="R470" i="1" s="1"/>
  <c r="Q472" i="1"/>
  <c r="Q471" i="1" s="1"/>
  <c r="P472" i="1"/>
  <c r="O472" i="1"/>
  <c r="N472" i="1"/>
  <c r="N471" i="1" s="1"/>
  <c r="N470" i="1" s="1"/>
  <c r="M472" i="1"/>
  <c r="M471" i="1" s="1"/>
  <c r="L472" i="1"/>
  <c r="K472" i="1"/>
  <c r="P471" i="1"/>
  <c r="L471" i="1"/>
  <c r="P470" i="1"/>
  <c r="P454" i="1" s="1"/>
  <c r="O470" i="1"/>
  <c r="O454" i="1" s="1"/>
  <c r="J469" i="1"/>
  <c r="J468" i="1"/>
  <c r="S467" i="1"/>
  <c r="S463" i="1" s="1"/>
  <c r="R467" i="1"/>
  <c r="Q467" i="1"/>
  <c r="P467" i="1"/>
  <c r="O467" i="1"/>
  <c r="O463" i="1" s="1"/>
  <c r="N467" i="1"/>
  <c r="M467" i="1"/>
  <c r="L467" i="1"/>
  <c r="K467" i="1"/>
  <c r="K463" i="1" s="1"/>
  <c r="J467" i="1"/>
  <c r="J466" i="1"/>
  <c r="J465" i="1"/>
  <c r="S464" i="1"/>
  <c r="R464" i="1"/>
  <c r="R463" i="1" s="1"/>
  <c r="Q464" i="1"/>
  <c r="Q463" i="1" s="1"/>
  <c r="P464" i="1"/>
  <c r="O464" i="1"/>
  <c r="N464" i="1"/>
  <c r="N463" i="1" s="1"/>
  <c r="M464" i="1"/>
  <c r="L464" i="1"/>
  <c r="K464" i="1"/>
  <c r="J464" i="1"/>
  <c r="P463" i="1"/>
  <c r="M463" i="1"/>
  <c r="L463" i="1"/>
  <c r="J462" i="1"/>
  <c r="J461" i="1"/>
  <c r="S460" i="1"/>
  <c r="R460" i="1"/>
  <c r="Q460" i="1"/>
  <c r="P460" i="1"/>
  <c r="P456" i="1" s="1"/>
  <c r="O460" i="1"/>
  <c r="N460" i="1"/>
  <c r="M460" i="1"/>
  <c r="L460" i="1"/>
  <c r="L456" i="1" s="1"/>
  <c r="K460" i="1"/>
  <c r="J459" i="1"/>
  <c r="J458" i="1"/>
  <c r="S457" i="1"/>
  <c r="S456" i="1" s="1"/>
  <c r="S455" i="1" s="1"/>
  <c r="R457" i="1"/>
  <c r="R456" i="1" s="1"/>
  <c r="R455" i="1" s="1"/>
  <c r="R454" i="1" s="1"/>
  <c r="Q457" i="1"/>
  <c r="P457" i="1"/>
  <c r="O457" i="1"/>
  <c r="O456" i="1" s="1"/>
  <c r="O455" i="1" s="1"/>
  <c r="N457" i="1"/>
  <c r="N456" i="1" s="1"/>
  <c r="N455" i="1" s="1"/>
  <c r="N454" i="1" s="1"/>
  <c r="M457" i="1"/>
  <c r="L457" i="1"/>
  <c r="K457" i="1"/>
  <c r="K456" i="1" s="1"/>
  <c r="K455" i="1" s="1"/>
  <c r="J457" i="1"/>
  <c r="Q456" i="1"/>
  <c r="Q455" i="1" s="1"/>
  <c r="M456" i="1"/>
  <c r="M455" i="1" s="1"/>
  <c r="P455" i="1"/>
  <c r="L455" i="1"/>
  <c r="S454" i="1"/>
  <c r="J452" i="1"/>
  <c r="F452" i="1"/>
  <c r="J451" i="1"/>
  <c r="F451" i="1"/>
  <c r="J450" i="1"/>
  <c r="F450" i="1"/>
  <c r="S449" i="1"/>
  <c r="R449" i="1"/>
  <c r="Q449" i="1"/>
  <c r="P449" i="1"/>
  <c r="O449" i="1"/>
  <c r="N449" i="1"/>
  <c r="M449" i="1"/>
  <c r="L449" i="1"/>
  <c r="K449" i="1"/>
  <c r="J449" i="1" s="1"/>
  <c r="J448" i="1"/>
  <c r="J447" i="1"/>
  <c r="J446" i="1"/>
  <c r="J445" i="1"/>
  <c r="J444" i="1"/>
  <c r="J443" i="1"/>
  <c r="J442" i="1"/>
  <c r="J441" i="1"/>
  <c r="J440" i="1"/>
  <c r="S439" i="1"/>
  <c r="R439" i="1"/>
  <c r="Q439" i="1"/>
  <c r="P439" i="1"/>
  <c r="O439" i="1"/>
  <c r="N439" i="1"/>
  <c r="M439" i="1"/>
  <c r="L439" i="1"/>
  <c r="J439" i="1" s="1"/>
  <c r="K439" i="1"/>
  <c r="F439" i="1"/>
  <c r="J438" i="1"/>
  <c r="J437" i="1"/>
  <c r="J436" i="1"/>
  <c r="J435" i="1"/>
  <c r="J434" i="1"/>
  <c r="J433" i="1"/>
  <c r="J432" i="1"/>
  <c r="J431" i="1"/>
  <c r="J430" i="1"/>
  <c r="S429" i="1"/>
  <c r="S418" i="1" s="1"/>
  <c r="R429" i="1"/>
  <c r="Q429" i="1"/>
  <c r="P429" i="1"/>
  <c r="O429" i="1"/>
  <c r="O418" i="1" s="1"/>
  <c r="N429" i="1"/>
  <c r="N418" i="1" s="1"/>
  <c r="N417" i="1" s="1"/>
  <c r="M429" i="1"/>
  <c r="L429" i="1"/>
  <c r="K429" i="1"/>
  <c r="K418" i="1" s="1"/>
  <c r="J429" i="1"/>
  <c r="F429" i="1"/>
  <c r="J428" i="1"/>
  <c r="J427" i="1"/>
  <c r="J426" i="1"/>
  <c r="J425" i="1"/>
  <c r="J424" i="1"/>
  <c r="J423" i="1"/>
  <c r="J422" i="1"/>
  <c r="J421" i="1"/>
  <c r="J420" i="1"/>
  <c r="S419" i="1"/>
  <c r="R419" i="1"/>
  <c r="Q419" i="1"/>
  <c r="P419" i="1"/>
  <c r="P418" i="1" s="1"/>
  <c r="P417" i="1" s="1"/>
  <c r="O419" i="1"/>
  <c r="N419" i="1"/>
  <c r="M419" i="1"/>
  <c r="L419" i="1"/>
  <c r="K419" i="1"/>
  <c r="F419" i="1"/>
  <c r="R418" i="1"/>
  <c r="R417" i="1" s="1"/>
  <c r="Q418" i="1"/>
  <c r="M418" i="1"/>
  <c r="S417" i="1"/>
  <c r="Q417" i="1"/>
  <c r="O417" i="1"/>
  <c r="M417" i="1"/>
  <c r="K417" i="1"/>
  <c r="J415" i="1"/>
  <c r="J414" i="1"/>
  <c r="J413" i="1"/>
  <c r="J412" i="1"/>
  <c r="S411" i="1"/>
  <c r="R411" i="1"/>
  <c r="Q411" i="1"/>
  <c r="P411" i="1"/>
  <c r="O411" i="1"/>
  <c r="N411" i="1"/>
  <c r="M411" i="1"/>
  <c r="L411" i="1"/>
  <c r="K411" i="1"/>
  <c r="J411" i="1" s="1"/>
  <c r="J410" i="1"/>
  <c r="J409" i="1"/>
  <c r="J408" i="1"/>
  <c r="J407" i="1"/>
  <c r="S406" i="1"/>
  <c r="R406" i="1"/>
  <c r="Q406" i="1"/>
  <c r="P406" i="1"/>
  <c r="O406" i="1"/>
  <c r="N406" i="1"/>
  <c r="M406" i="1"/>
  <c r="L406" i="1"/>
  <c r="K406" i="1"/>
  <c r="J405" i="1"/>
  <c r="J404" i="1"/>
  <c r="G404" i="1"/>
  <c r="J403" i="1"/>
  <c r="G403" i="1"/>
  <c r="J402" i="1"/>
  <c r="G402" i="1"/>
  <c r="J401" i="1"/>
  <c r="G401" i="1"/>
  <c r="S400" i="1"/>
  <c r="S393" i="1" s="1"/>
  <c r="S392" i="1" s="1"/>
  <c r="R400" i="1"/>
  <c r="Q400" i="1"/>
  <c r="P400" i="1"/>
  <c r="O400" i="1"/>
  <c r="O393" i="1" s="1"/>
  <c r="O392" i="1" s="1"/>
  <c r="N400" i="1"/>
  <c r="M400" i="1"/>
  <c r="L400" i="1"/>
  <c r="K400" i="1"/>
  <c r="J400" i="1" s="1"/>
  <c r="F400" i="1"/>
  <c r="J399" i="1"/>
  <c r="G399" i="1"/>
  <c r="J398" i="1"/>
  <c r="G398" i="1"/>
  <c r="J397" i="1"/>
  <c r="G397" i="1"/>
  <c r="S396" i="1"/>
  <c r="R396" i="1"/>
  <c r="R393" i="1" s="1"/>
  <c r="R392" i="1" s="1"/>
  <c r="Q396" i="1"/>
  <c r="Q393" i="1" s="1"/>
  <c r="Q392" i="1" s="1"/>
  <c r="P396" i="1"/>
  <c r="O396" i="1"/>
  <c r="N396" i="1"/>
  <c r="N393" i="1" s="1"/>
  <c r="N392" i="1" s="1"/>
  <c r="M396" i="1"/>
  <c r="L396" i="1"/>
  <c r="K396" i="1"/>
  <c r="J396" i="1"/>
  <c r="J395" i="1"/>
  <c r="J394" i="1"/>
  <c r="P393" i="1"/>
  <c r="P392" i="1" s="1"/>
  <c r="M393" i="1"/>
  <c r="M392" i="1" s="1"/>
  <c r="K393" i="1"/>
  <c r="K392" i="1" s="1"/>
  <c r="J390" i="1"/>
  <c r="H390" i="1"/>
  <c r="J389" i="1"/>
  <c r="H389" i="1"/>
  <c r="J388" i="1"/>
  <c r="H388" i="1"/>
  <c r="J387" i="1"/>
  <c r="H387" i="1"/>
  <c r="S386" i="1"/>
  <c r="R386" i="1"/>
  <c r="Q386" i="1"/>
  <c r="P386" i="1"/>
  <c r="O386" i="1"/>
  <c r="N386" i="1"/>
  <c r="M386" i="1"/>
  <c r="L386" i="1"/>
  <c r="L364" i="1" s="1"/>
  <c r="K386" i="1"/>
  <c r="J385" i="1"/>
  <c r="J384" i="1"/>
  <c r="J383" i="1"/>
  <c r="J382" i="1"/>
  <c r="J381" i="1"/>
  <c r="J380" i="1"/>
  <c r="S379" i="1"/>
  <c r="R379" i="1"/>
  <c r="Q379" i="1"/>
  <c r="P379" i="1"/>
  <c r="O379" i="1"/>
  <c r="N379" i="1"/>
  <c r="M379" i="1"/>
  <c r="L379" i="1"/>
  <c r="K379" i="1"/>
  <c r="J379" i="1" s="1"/>
  <c r="J378" i="1"/>
  <c r="J377" i="1"/>
  <c r="J376" i="1"/>
  <c r="J375" i="1"/>
  <c r="J374" i="1"/>
  <c r="J373" i="1"/>
  <c r="S372" i="1"/>
  <c r="R372" i="1"/>
  <c r="R364" i="1" s="1"/>
  <c r="Q372" i="1"/>
  <c r="P372" i="1"/>
  <c r="O372" i="1"/>
  <c r="N372" i="1"/>
  <c r="N364" i="1" s="1"/>
  <c r="M372" i="1"/>
  <c r="L372" i="1"/>
  <c r="K372" i="1"/>
  <c r="J372" i="1"/>
  <c r="J371" i="1"/>
  <c r="J370" i="1"/>
  <c r="J369" i="1"/>
  <c r="J368" i="1"/>
  <c r="J367" i="1"/>
  <c r="J366" i="1"/>
  <c r="S365" i="1"/>
  <c r="S364" i="1" s="1"/>
  <c r="R365" i="1"/>
  <c r="Q365" i="1"/>
  <c r="Q364" i="1" s="1"/>
  <c r="P365" i="1"/>
  <c r="O365" i="1"/>
  <c r="O364" i="1" s="1"/>
  <c r="N365" i="1"/>
  <c r="M365" i="1"/>
  <c r="M364" i="1" s="1"/>
  <c r="L365" i="1"/>
  <c r="K365" i="1"/>
  <c r="J365" i="1" s="1"/>
  <c r="P364" i="1"/>
  <c r="J363" i="1"/>
  <c r="H363" i="1"/>
  <c r="J362" i="1"/>
  <c r="H362" i="1"/>
  <c r="J361" i="1"/>
  <c r="H361" i="1"/>
  <c r="J360" i="1"/>
  <c r="H360" i="1"/>
  <c r="S359" i="1"/>
  <c r="R359" i="1"/>
  <c r="Q359" i="1"/>
  <c r="P359" i="1"/>
  <c r="O359" i="1"/>
  <c r="N359" i="1"/>
  <c r="M359" i="1"/>
  <c r="L359" i="1"/>
  <c r="K359" i="1"/>
  <c r="J359" i="1" s="1"/>
  <c r="J358" i="1"/>
  <c r="J357" i="1"/>
  <c r="J356" i="1"/>
  <c r="J355" i="1"/>
  <c r="J354" i="1"/>
  <c r="J353" i="1"/>
  <c r="S352" i="1"/>
  <c r="R352" i="1"/>
  <c r="Q352" i="1"/>
  <c r="P352" i="1"/>
  <c r="O352" i="1"/>
  <c r="N352" i="1"/>
  <c r="M352" i="1"/>
  <c r="L352" i="1"/>
  <c r="K352" i="1"/>
  <c r="J352" i="1"/>
  <c r="J351" i="1"/>
  <c r="J350" i="1"/>
  <c r="J349" i="1"/>
  <c r="J348" i="1"/>
  <c r="J347" i="1"/>
  <c r="J346" i="1"/>
  <c r="S345" i="1"/>
  <c r="R345" i="1"/>
  <c r="Q345" i="1"/>
  <c r="P345" i="1"/>
  <c r="O345" i="1"/>
  <c r="N345" i="1"/>
  <c r="M345" i="1"/>
  <c r="L345" i="1"/>
  <c r="K345" i="1"/>
  <c r="J344" i="1"/>
  <c r="J343" i="1"/>
  <c r="J342" i="1"/>
  <c r="J341" i="1"/>
  <c r="J340" i="1"/>
  <c r="J339" i="1"/>
  <c r="S338" i="1"/>
  <c r="R338" i="1"/>
  <c r="Q338" i="1"/>
  <c r="P338" i="1"/>
  <c r="P337" i="1" s="1"/>
  <c r="P336" i="1" s="1"/>
  <c r="O338" i="1"/>
  <c r="O337" i="1" s="1"/>
  <c r="N338" i="1"/>
  <c r="M338" i="1"/>
  <c r="L338" i="1"/>
  <c r="L337" i="1" s="1"/>
  <c r="L336" i="1" s="1"/>
  <c r="K338" i="1"/>
  <c r="S337" i="1"/>
  <c r="R337" i="1"/>
  <c r="Q337" i="1"/>
  <c r="N337" i="1"/>
  <c r="N336" i="1" s="1"/>
  <c r="M337" i="1"/>
  <c r="R336" i="1"/>
  <c r="Q336" i="1"/>
  <c r="M336" i="1"/>
  <c r="J335" i="1"/>
  <c r="H335" i="1"/>
  <c r="J334" i="1"/>
  <c r="H334" i="1"/>
  <c r="J333" i="1"/>
  <c r="H333" i="1"/>
  <c r="J332" i="1"/>
  <c r="H332" i="1"/>
  <c r="S331" i="1"/>
  <c r="R331" i="1"/>
  <c r="Q331" i="1"/>
  <c r="P331" i="1"/>
  <c r="O331" i="1"/>
  <c r="N331" i="1"/>
  <c r="M331" i="1"/>
  <c r="L331" i="1"/>
  <c r="K331" i="1"/>
  <c r="J331" i="1" s="1"/>
  <c r="J330" i="1"/>
  <c r="J329" i="1"/>
  <c r="J328" i="1"/>
  <c r="J327" i="1"/>
  <c r="J326" i="1"/>
  <c r="J325" i="1"/>
  <c r="S324" i="1"/>
  <c r="R324" i="1"/>
  <c r="Q324" i="1"/>
  <c r="P324" i="1"/>
  <c r="O324" i="1"/>
  <c r="N324" i="1"/>
  <c r="M324" i="1"/>
  <c r="L324" i="1"/>
  <c r="K324" i="1"/>
  <c r="J324" i="1" s="1"/>
  <c r="J323" i="1"/>
  <c r="J322" i="1"/>
  <c r="J321" i="1"/>
  <c r="J320" i="1"/>
  <c r="J319" i="1"/>
  <c r="J318" i="1"/>
  <c r="S317" i="1"/>
  <c r="R317" i="1"/>
  <c r="R309" i="1" s="1"/>
  <c r="Q317" i="1"/>
  <c r="P317" i="1"/>
  <c r="O317" i="1"/>
  <c r="N317" i="1"/>
  <c r="N309" i="1" s="1"/>
  <c r="M317" i="1"/>
  <c r="L317" i="1"/>
  <c r="K317" i="1"/>
  <c r="J317" i="1"/>
  <c r="J316" i="1"/>
  <c r="J315" i="1"/>
  <c r="J314" i="1"/>
  <c r="J313" i="1"/>
  <c r="J312" i="1"/>
  <c r="J311" i="1"/>
  <c r="S310" i="1"/>
  <c r="R310" i="1"/>
  <c r="Q310" i="1"/>
  <c r="Q309" i="1" s="1"/>
  <c r="P310" i="1"/>
  <c r="P309" i="1" s="1"/>
  <c r="O310" i="1"/>
  <c r="N310" i="1"/>
  <c r="M310" i="1"/>
  <c r="M309" i="1" s="1"/>
  <c r="L310" i="1"/>
  <c r="L309" i="1" s="1"/>
  <c r="K310" i="1"/>
  <c r="O309" i="1"/>
  <c r="J308" i="1"/>
  <c r="H308" i="1"/>
  <c r="J307" i="1"/>
  <c r="H307" i="1"/>
  <c r="J306" i="1"/>
  <c r="H306" i="1"/>
  <c r="J305" i="1"/>
  <c r="H305" i="1"/>
  <c r="S304" i="1"/>
  <c r="R304" i="1"/>
  <c r="Q304" i="1"/>
  <c r="P304" i="1"/>
  <c r="O304" i="1"/>
  <c r="N304" i="1"/>
  <c r="M304" i="1"/>
  <c r="L304" i="1"/>
  <c r="K304" i="1"/>
  <c r="J304" i="1" s="1"/>
  <c r="J303" i="1"/>
  <c r="J302" i="1"/>
  <c r="J301" i="1"/>
  <c r="J300" i="1"/>
  <c r="J299" i="1"/>
  <c r="J298" i="1"/>
  <c r="S297" i="1"/>
  <c r="R297" i="1"/>
  <c r="Q297" i="1"/>
  <c r="P297" i="1"/>
  <c r="O297" i="1"/>
  <c r="N297" i="1"/>
  <c r="M297" i="1"/>
  <c r="L297" i="1"/>
  <c r="K297" i="1"/>
  <c r="J297" i="1"/>
  <c r="J296" i="1"/>
  <c r="J295" i="1"/>
  <c r="J294" i="1"/>
  <c r="J293" i="1"/>
  <c r="J292" i="1"/>
  <c r="J291" i="1"/>
  <c r="S290" i="1"/>
  <c r="R290" i="1"/>
  <c r="Q290" i="1"/>
  <c r="Q282" i="1" s="1"/>
  <c r="P290" i="1"/>
  <c r="O290" i="1"/>
  <c r="N290" i="1"/>
  <c r="M290" i="1"/>
  <c r="M282" i="1" s="1"/>
  <c r="L290" i="1"/>
  <c r="K290" i="1"/>
  <c r="J290" i="1" s="1"/>
  <c r="J289" i="1"/>
  <c r="J288" i="1"/>
  <c r="J287" i="1"/>
  <c r="J286" i="1"/>
  <c r="J285" i="1"/>
  <c r="J284" i="1"/>
  <c r="S283" i="1"/>
  <c r="S282" i="1" s="1"/>
  <c r="R283" i="1"/>
  <c r="Q283" i="1"/>
  <c r="P283" i="1"/>
  <c r="O283" i="1"/>
  <c r="O282" i="1" s="1"/>
  <c r="N283" i="1"/>
  <c r="M283" i="1"/>
  <c r="L283" i="1"/>
  <c r="K283" i="1"/>
  <c r="J283" i="1" s="1"/>
  <c r="R282" i="1"/>
  <c r="R281" i="1" s="1"/>
  <c r="N282" i="1"/>
  <c r="N281" i="1" s="1"/>
  <c r="N280" i="1" s="1"/>
  <c r="K282" i="1"/>
  <c r="Q281" i="1"/>
  <c r="M281" i="1"/>
  <c r="M280" i="1" s="1"/>
  <c r="Q280" i="1"/>
  <c r="J278" i="1"/>
  <c r="J277" i="1"/>
  <c r="J276" i="1"/>
  <c r="J275" i="1"/>
  <c r="J274" i="1"/>
  <c r="J273" i="1"/>
  <c r="J272" i="1"/>
  <c r="J271" i="1"/>
  <c r="J270" i="1"/>
  <c r="J269" i="1"/>
  <c r="S268" i="1"/>
  <c r="R268" i="1"/>
  <c r="Q268" i="1"/>
  <c r="Q256" i="1" s="1"/>
  <c r="Q234" i="1" s="1"/>
  <c r="P268" i="1"/>
  <c r="O268" i="1"/>
  <c r="N268" i="1"/>
  <c r="M268" i="1"/>
  <c r="M256" i="1" s="1"/>
  <c r="L268" i="1"/>
  <c r="K268" i="1"/>
  <c r="J267" i="1"/>
  <c r="J266" i="1"/>
  <c r="J265" i="1"/>
  <c r="J264" i="1"/>
  <c r="J263" i="1"/>
  <c r="J262" i="1"/>
  <c r="J261" i="1"/>
  <c r="J260" i="1"/>
  <c r="J259" i="1"/>
  <c r="J258" i="1"/>
  <c r="S257" i="1"/>
  <c r="R257" i="1"/>
  <c r="Q257" i="1"/>
  <c r="P257" i="1"/>
  <c r="O257" i="1"/>
  <c r="N257" i="1"/>
  <c r="M257" i="1"/>
  <c r="L257" i="1"/>
  <c r="K257" i="1"/>
  <c r="S256" i="1"/>
  <c r="R256" i="1"/>
  <c r="O256" i="1"/>
  <c r="N256" i="1"/>
  <c r="K256" i="1"/>
  <c r="J255" i="1"/>
  <c r="J254" i="1"/>
  <c r="J253" i="1"/>
  <c r="J252" i="1"/>
  <c r="J251" i="1"/>
  <c r="J250" i="1"/>
  <c r="J249" i="1"/>
  <c r="J248" i="1"/>
  <c r="J247" i="1"/>
  <c r="J246" i="1"/>
  <c r="S245" i="1"/>
  <c r="R245" i="1"/>
  <c r="R235" i="1" s="1"/>
  <c r="R234" i="1" s="1"/>
  <c r="Q245" i="1"/>
  <c r="P245" i="1"/>
  <c r="P235" i="1" s="1"/>
  <c r="O245" i="1"/>
  <c r="N245" i="1"/>
  <c r="M245" i="1"/>
  <c r="L245" i="1"/>
  <c r="K245" i="1"/>
  <c r="J244" i="1"/>
  <c r="J243" i="1"/>
  <c r="J242" i="1"/>
  <c r="J241" i="1"/>
  <c r="J240" i="1"/>
  <c r="J239" i="1"/>
  <c r="J238" i="1"/>
  <c r="J237" i="1"/>
  <c r="S236" i="1"/>
  <c r="S235" i="1" s="1"/>
  <c r="R236" i="1"/>
  <c r="Q236" i="1"/>
  <c r="Q235" i="1" s="1"/>
  <c r="P236" i="1"/>
  <c r="O236" i="1"/>
  <c r="O235" i="1" s="1"/>
  <c r="O234" i="1" s="1"/>
  <c r="N236" i="1"/>
  <c r="M236" i="1"/>
  <c r="M235" i="1" s="1"/>
  <c r="L236" i="1"/>
  <c r="K236" i="1"/>
  <c r="J236" i="1" s="1"/>
  <c r="N235" i="1"/>
  <c r="K235" i="1"/>
  <c r="N234" i="1"/>
  <c r="J232" i="1"/>
  <c r="J231" i="1"/>
  <c r="J230" i="1"/>
  <c r="J229" i="1"/>
  <c r="S228" i="1"/>
  <c r="S226" i="1" s="1"/>
  <c r="S217" i="1" s="1"/>
  <c r="R228" i="1"/>
  <c r="R226" i="1" s="1"/>
  <c r="Q228" i="1"/>
  <c r="Q226" i="1" s="1"/>
  <c r="P228" i="1"/>
  <c r="O228" i="1"/>
  <c r="N228" i="1"/>
  <c r="M228" i="1"/>
  <c r="M226" i="1" s="1"/>
  <c r="L228" i="1"/>
  <c r="K228" i="1"/>
  <c r="J228" i="1" s="1"/>
  <c r="J227" i="1"/>
  <c r="P226" i="1"/>
  <c r="O226" i="1"/>
  <c r="N226" i="1"/>
  <c r="L226" i="1"/>
  <c r="J225" i="1"/>
  <c r="J224" i="1"/>
  <c r="J223" i="1"/>
  <c r="J222" i="1"/>
  <c r="J221" i="1"/>
  <c r="S220" i="1"/>
  <c r="S218" i="1" s="1"/>
  <c r="R220" i="1"/>
  <c r="Q220" i="1"/>
  <c r="Q218" i="1" s="1"/>
  <c r="Q217" i="1" s="1"/>
  <c r="P220" i="1"/>
  <c r="O220" i="1"/>
  <c r="O218" i="1" s="1"/>
  <c r="N220" i="1"/>
  <c r="M220" i="1"/>
  <c r="M218" i="1" s="1"/>
  <c r="M217" i="1" s="1"/>
  <c r="L220" i="1"/>
  <c r="L218" i="1" s="1"/>
  <c r="L217" i="1" s="1"/>
  <c r="K220" i="1"/>
  <c r="J219" i="1"/>
  <c r="R218" i="1"/>
  <c r="P218" i="1"/>
  <c r="N218" i="1"/>
  <c r="N217" i="1" s="1"/>
  <c r="P217" i="1"/>
  <c r="O217" i="1"/>
  <c r="J215" i="1"/>
  <c r="J214" i="1"/>
  <c r="S213" i="1"/>
  <c r="R213" i="1"/>
  <c r="Q213" i="1"/>
  <c r="P213" i="1"/>
  <c r="P209" i="1" s="1"/>
  <c r="O213" i="1"/>
  <c r="N213" i="1"/>
  <c r="M213" i="1"/>
  <c r="M209" i="1" s="1"/>
  <c r="J209" i="1" s="1"/>
  <c r="L213" i="1"/>
  <c r="L209" i="1" s="1"/>
  <c r="K213" i="1"/>
  <c r="J212" i="1"/>
  <c r="J211" i="1"/>
  <c r="S210" i="1"/>
  <c r="S209" i="1" s="1"/>
  <c r="R210" i="1"/>
  <c r="R209" i="1" s="1"/>
  <c r="Q210" i="1"/>
  <c r="P210" i="1"/>
  <c r="O210" i="1"/>
  <c r="N210" i="1"/>
  <c r="N209" i="1" s="1"/>
  <c r="M210" i="1"/>
  <c r="L210" i="1"/>
  <c r="K210" i="1"/>
  <c r="J210" i="1"/>
  <c r="Q209" i="1"/>
  <c r="O209" i="1"/>
  <c r="K209" i="1"/>
  <c r="J207" i="1"/>
  <c r="J206" i="1"/>
  <c r="J205" i="1"/>
  <c r="J204" i="1"/>
  <c r="S203" i="1"/>
  <c r="S197" i="1" s="1"/>
  <c r="R203" i="1"/>
  <c r="Q203" i="1"/>
  <c r="P203" i="1"/>
  <c r="O203" i="1"/>
  <c r="O197" i="1" s="1"/>
  <c r="N203" i="1"/>
  <c r="M203" i="1"/>
  <c r="L203" i="1"/>
  <c r="K203" i="1"/>
  <c r="J203" i="1" s="1"/>
  <c r="J202" i="1"/>
  <c r="J201" i="1"/>
  <c r="J200" i="1"/>
  <c r="J199" i="1"/>
  <c r="S198" i="1"/>
  <c r="R198" i="1"/>
  <c r="Q198" i="1"/>
  <c r="P198" i="1"/>
  <c r="O198" i="1"/>
  <c r="N198" i="1"/>
  <c r="M198" i="1"/>
  <c r="M197" i="1" s="1"/>
  <c r="L198" i="1"/>
  <c r="K198" i="1"/>
  <c r="J198" i="1"/>
  <c r="Q197" i="1"/>
  <c r="P197" i="1"/>
  <c r="L197" i="1"/>
  <c r="K197" i="1"/>
  <c r="J195" i="1"/>
  <c r="J194" i="1"/>
  <c r="J193" i="1"/>
  <c r="J192" i="1"/>
  <c r="S191" i="1"/>
  <c r="S189" i="1" s="1"/>
  <c r="R191" i="1"/>
  <c r="Q191" i="1"/>
  <c r="Q189" i="1" s="1"/>
  <c r="P191" i="1"/>
  <c r="O191" i="1"/>
  <c r="O189" i="1" s="1"/>
  <c r="N191" i="1"/>
  <c r="M191" i="1"/>
  <c r="M189" i="1" s="1"/>
  <c r="L191" i="1"/>
  <c r="L189" i="1" s="1"/>
  <c r="K191" i="1"/>
  <c r="J190" i="1"/>
  <c r="R189" i="1"/>
  <c r="P189" i="1"/>
  <c r="N189" i="1"/>
  <c r="J187" i="1"/>
  <c r="J186" i="1"/>
  <c r="J185" i="1"/>
  <c r="J184" i="1"/>
  <c r="S183" i="1"/>
  <c r="R183" i="1"/>
  <c r="R175" i="1" s="1"/>
  <c r="Q183" i="1"/>
  <c r="P183" i="1"/>
  <c r="O183" i="1"/>
  <c r="N183" i="1"/>
  <c r="M183" i="1"/>
  <c r="J183" i="1" s="1"/>
  <c r="L183" i="1"/>
  <c r="K183" i="1"/>
  <c r="J182" i="1"/>
  <c r="J181" i="1"/>
  <c r="J180" i="1"/>
  <c r="J179" i="1"/>
  <c r="J178" i="1"/>
  <c r="J177" i="1"/>
  <c r="S176" i="1"/>
  <c r="R176" i="1"/>
  <c r="Q176" i="1"/>
  <c r="P176" i="1"/>
  <c r="P175" i="1" s="1"/>
  <c r="O176" i="1"/>
  <c r="N176" i="1"/>
  <c r="M176" i="1"/>
  <c r="L176" i="1"/>
  <c r="K176" i="1"/>
  <c r="S175" i="1"/>
  <c r="O175" i="1"/>
  <c r="N175" i="1"/>
  <c r="L175" i="1"/>
  <c r="K175" i="1"/>
  <c r="J174" i="1"/>
  <c r="J173" i="1"/>
  <c r="J172" i="1"/>
  <c r="S171" i="1"/>
  <c r="R171" i="1"/>
  <c r="Q171" i="1"/>
  <c r="P171" i="1"/>
  <c r="O171" i="1"/>
  <c r="N171" i="1"/>
  <c r="M171" i="1"/>
  <c r="L171" i="1"/>
  <c r="K171" i="1"/>
  <c r="K166" i="1" s="1"/>
  <c r="J170" i="1"/>
  <c r="J169" i="1"/>
  <c r="J168" i="1"/>
  <c r="S167" i="1"/>
  <c r="R167" i="1"/>
  <c r="R166" i="1" s="1"/>
  <c r="Q167" i="1"/>
  <c r="Q166" i="1" s="1"/>
  <c r="P167" i="1"/>
  <c r="P166" i="1" s="1"/>
  <c r="O167" i="1"/>
  <c r="N167" i="1"/>
  <c r="N166" i="1" s="1"/>
  <c r="M167" i="1"/>
  <c r="M166" i="1" s="1"/>
  <c r="M155" i="1" s="1"/>
  <c r="L167" i="1"/>
  <c r="K167" i="1"/>
  <c r="S166" i="1"/>
  <c r="O166" i="1"/>
  <c r="J165" i="1"/>
  <c r="J164" i="1"/>
  <c r="J163" i="1"/>
  <c r="J162" i="1"/>
  <c r="H162" i="1"/>
  <c r="J161" i="1"/>
  <c r="J160" i="1"/>
  <c r="J159" i="1"/>
  <c r="S158" i="1"/>
  <c r="S157" i="1" s="1"/>
  <c r="S156" i="1" s="1"/>
  <c r="S155" i="1" s="1"/>
  <c r="R158" i="1"/>
  <c r="Q158" i="1"/>
  <c r="P158" i="1"/>
  <c r="O158" i="1"/>
  <c r="O157" i="1" s="1"/>
  <c r="O156" i="1" s="1"/>
  <c r="O155" i="1" s="1"/>
  <c r="N158" i="1"/>
  <c r="M158" i="1"/>
  <c r="L158" i="1"/>
  <c r="K158" i="1"/>
  <c r="J158" i="1" s="1"/>
  <c r="H158" i="1"/>
  <c r="R157" i="1"/>
  <c r="Q157" i="1"/>
  <c r="P157" i="1"/>
  <c r="P156" i="1" s="1"/>
  <c r="N157" i="1"/>
  <c r="M157" i="1"/>
  <c r="L157" i="1"/>
  <c r="L156" i="1" s="1"/>
  <c r="R156" i="1"/>
  <c r="R155" i="1" s="1"/>
  <c r="Q156" i="1"/>
  <c r="N156" i="1"/>
  <c r="N155" i="1" s="1"/>
  <c r="M156" i="1"/>
  <c r="Q155" i="1"/>
  <c r="J153" i="1"/>
  <c r="H153" i="1"/>
  <c r="J152" i="1"/>
  <c r="H152" i="1"/>
  <c r="J151" i="1"/>
  <c r="H151" i="1"/>
  <c r="J150" i="1"/>
  <c r="H150" i="1"/>
  <c r="S149" i="1"/>
  <c r="R149" i="1"/>
  <c r="Q149" i="1"/>
  <c r="P149" i="1"/>
  <c r="O149" i="1"/>
  <c r="N149" i="1"/>
  <c r="M149" i="1"/>
  <c r="L149" i="1"/>
  <c r="K149" i="1"/>
  <c r="J149" i="1"/>
  <c r="J148" i="1"/>
  <c r="H148" i="1"/>
  <c r="J147" i="1"/>
  <c r="H147" i="1"/>
  <c r="J146" i="1"/>
  <c r="H146" i="1"/>
  <c r="S145" i="1"/>
  <c r="R145" i="1"/>
  <c r="Q145" i="1"/>
  <c r="P145" i="1"/>
  <c r="O145" i="1"/>
  <c r="N145" i="1"/>
  <c r="M145" i="1"/>
  <c r="J145" i="1" s="1"/>
  <c r="L145" i="1"/>
  <c r="K145" i="1"/>
  <c r="J144" i="1"/>
  <c r="J143" i="1"/>
  <c r="H143" i="1"/>
  <c r="J142" i="1"/>
  <c r="H142" i="1"/>
  <c r="J141" i="1"/>
  <c r="H141" i="1"/>
  <c r="S140" i="1"/>
  <c r="R140" i="1"/>
  <c r="Q140" i="1"/>
  <c r="P140" i="1"/>
  <c r="P135" i="1" s="1"/>
  <c r="P96" i="1" s="1"/>
  <c r="O140" i="1"/>
  <c r="N140" i="1"/>
  <c r="M140" i="1"/>
  <c r="L140" i="1"/>
  <c r="L135" i="1" s="1"/>
  <c r="K140" i="1"/>
  <c r="J139" i="1"/>
  <c r="H139" i="1"/>
  <c r="H144" i="1" s="1"/>
  <c r="J138" i="1"/>
  <c r="H138" i="1"/>
  <c r="J137" i="1"/>
  <c r="H137" i="1"/>
  <c r="S136" i="1"/>
  <c r="R136" i="1"/>
  <c r="Q136" i="1"/>
  <c r="Q135" i="1" s="1"/>
  <c r="P136" i="1"/>
  <c r="O136" i="1"/>
  <c r="N136" i="1"/>
  <c r="M136" i="1"/>
  <c r="M135" i="1" s="1"/>
  <c r="L136" i="1"/>
  <c r="K136" i="1"/>
  <c r="S135" i="1"/>
  <c r="O135" i="1"/>
  <c r="K135" i="1"/>
  <c r="J134" i="1"/>
  <c r="J133" i="1"/>
  <c r="J132" i="1"/>
  <c r="J131" i="1"/>
  <c r="S130" i="1"/>
  <c r="R130" i="1"/>
  <c r="Q130" i="1"/>
  <c r="P130" i="1"/>
  <c r="O130" i="1"/>
  <c r="N130" i="1"/>
  <c r="M130" i="1"/>
  <c r="L130" i="1"/>
  <c r="K130" i="1"/>
  <c r="J130" i="1"/>
  <c r="H130" i="1"/>
  <c r="J129" i="1"/>
  <c r="J128" i="1"/>
  <c r="J127" i="1"/>
  <c r="J126" i="1"/>
  <c r="S125" i="1"/>
  <c r="S114" i="1" s="1"/>
  <c r="S97" i="1" s="1"/>
  <c r="S96" i="1" s="1"/>
  <c r="R125" i="1"/>
  <c r="Q125" i="1"/>
  <c r="P125" i="1"/>
  <c r="O125" i="1"/>
  <c r="O114" i="1" s="1"/>
  <c r="O97" i="1" s="1"/>
  <c r="O96" i="1" s="1"/>
  <c r="N125" i="1"/>
  <c r="M125" i="1"/>
  <c r="L125" i="1"/>
  <c r="K125" i="1"/>
  <c r="J125" i="1" s="1"/>
  <c r="H125" i="1"/>
  <c r="J124" i="1"/>
  <c r="J123" i="1"/>
  <c r="J122" i="1"/>
  <c r="J121" i="1"/>
  <c r="S120" i="1"/>
  <c r="R120" i="1"/>
  <c r="Q120" i="1"/>
  <c r="P120" i="1"/>
  <c r="O120" i="1"/>
  <c r="N120" i="1"/>
  <c r="M120" i="1"/>
  <c r="L120" i="1"/>
  <c r="K120" i="1"/>
  <c r="J120" i="1" s="1"/>
  <c r="H120" i="1"/>
  <c r="J119" i="1"/>
  <c r="J118" i="1"/>
  <c r="J117" i="1"/>
  <c r="J116" i="1"/>
  <c r="S115" i="1"/>
  <c r="R115" i="1"/>
  <c r="R114" i="1" s="1"/>
  <c r="Q115" i="1"/>
  <c r="P115" i="1"/>
  <c r="O115" i="1"/>
  <c r="N115" i="1"/>
  <c r="N114" i="1" s="1"/>
  <c r="M115" i="1"/>
  <c r="L115" i="1"/>
  <c r="K115" i="1"/>
  <c r="J115" i="1"/>
  <c r="H115" i="1"/>
  <c r="Q114" i="1"/>
  <c r="P114" i="1"/>
  <c r="M114" i="1"/>
  <c r="L114" i="1"/>
  <c r="J113" i="1"/>
  <c r="J112" i="1"/>
  <c r="J111" i="1"/>
  <c r="J110" i="1"/>
  <c r="S109" i="1"/>
  <c r="R109" i="1"/>
  <c r="Q109" i="1"/>
  <c r="P109" i="1"/>
  <c r="O109" i="1"/>
  <c r="N109" i="1"/>
  <c r="M109" i="1"/>
  <c r="J109" i="1" s="1"/>
  <c r="L109" i="1"/>
  <c r="K109" i="1"/>
  <c r="H109" i="1"/>
  <c r="J108" i="1"/>
  <c r="J107" i="1"/>
  <c r="J106" i="1"/>
  <c r="J105" i="1"/>
  <c r="S104" i="1"/>
  <c r="R104" i="1"/>
  <c r="Q104" i="1"/>
  <c r="P104" i="1"/>
  <c r="O104" i="1"/>
  <c r="N104" i="1"/>
  <c r="M104" i="1"/>
  <c r="J104" i="1" s="1"/>
  <c r="L104" i="1"/>
  <c r="K104" i="1"/>
  <c r="H104" i="1"/>
  <c r="J103" i="1"/>
  <c r="J102" i="1"/>
  <c r="J101" i="1"/>
  <c r="J100" i="1"/>
  <c r="S99" i="1"/>
  <c r="R99" i="1"/>
  <c r="R98" i="1" s="1"/>
  <c r="R97" i="1" s="1"/>
  <c r="Q99" i="1"/>
  <c r="P99" i="1"/>
  <c r="O99" i="1"/>
  <c r="N99" i="1"/>
  <c r="N98" i="1" s="1"/>
  <c r="N97" i="1" s="1"/>
  <c r="M99" i="1"/>
  <c r="L99" i="1"/>
  <c r="K99" i="1"/>
  <c r="J99" i="1"/>
  <c r="H99" i="1"/>
  <c r="S98" i="1"/>
  <c r="Q98" i="1"/>
  <c r="Q97" i="1" s="1"/>
  <c r="Q96" i="1" s="1"/>
  <c r="P98" i="1"/>
  <c r="O98" i="1"/>
  <c r="M98" i="1"/>
  <c r="M97" i="1" s="1"/>
  <c r="M96" i="1" s="1"/>
  <c r="L98" i="1"/>
  <c r="K98" i="1"/>
  <c r="P97" i="1"/>
  <c r="L97" i="1"/>
  <c r="L96" i="1" s="1"/>
  <c r="J94" i="1"/>
  <c r="J93" i="1"/>
  <c r="H93" i="1"/>
  <c r="J92" i="1"/>
  <c r="H92" i="1"/>
  <c r="J91" i="1"/>
  <c r="H91" i="1"/>
  <c r="S90" i="1"/>
  <c r="R90" i="1"/>
  <c r="Q90" i="1"/>
  <c r="P90" i="1"/>
  <c r="O90" i="1"/>
  <c r="N90" i="1"/>
  <c r="M90" i="1"/>
  <c r="L90" i="1"/>
  <c r="K90" i="1"/>
  <c r="J89" i="1"/>
  <c r="H89" i="1"/>
  <c r="H94" i="1" s="1"/>
  <c r="J88" i="1"/>
  <c r="H88" i="1"/>
  <c r="J87" i="1"/>
  <c r="H87" i="1"/>
  <c r="S86" i="1"/>
  <c r="R86" i="1"/>
  <c r="Q86" i="1"/>
  <c r="P86" i="1"/>
  <c r="O86" i="1"/>
  <c r="N86" i="1"/>
  <c r="M86" i="1"/>
  <c r="L86" i="1"/>
  <c r="K86" i="1"/>
  <c r="J85" i="1"/>
  <c r="H85" i="1"/>
  <c r="J84" i="1"/>
  <c r="H84" i="1"/>
  <c r="J83" i="1"/>
  <c r="H83" i="1"/>
  <c r="J82" i="1"/>
  <c r="H82" i="1"/>
  <c r="S81" i="1"/>
  <c r="R81" i="1"/>
  <c r="Q81" i="1"/>
  <c r="P81" i="1"/>
  <c r="O81" i="1"/>
  <c r="N81" i="1"/>
  <c r="M81" i="1"/>
  <c r="L81" i="1"/>
  <c r="K81" i="1"/>
  <c r="J81" i="1" s="1"/>
  <c r="J80" i="1"/>
  <c r="J79" i="1"/>
  <c r="J78" i="1"/>
  <c r="S77" i="1"/>
  <c r="S76" i="1" s="1"/>
  <c r="R77" i="1"/>
  <c r="Q77" i="1"/>
  <c r="P77" i="1"/>
  <c r="O77" i="1"/>
  <c r="N77" i="1"/>
  <c r="M77" i="1"/>
  <c r="L77" i="1"/>
  <c r="K77" i="1"/>
  <c r="J77" i="1" s="1"/>
  <c r="R76" i="1"/>
  <c r="Q76" i="1"/>
  <c r="O76" i="1"/>
  <c r="N76" i="1"/>
  <c r="M76" i="1"/>
  <c r="J75" i="1"/>
  <c r="J74" i="1"/>
  <c r="J73" i="1"/>
  <c r="S72" i="1"/>
  <c r="R72" i="1"/>
  <c r="Q72" i="1"/>
  <c r="P72" i="1"/>
  <c r="O72" i="1"/>
  <c r="N72" i="1"/>
  <c r="M72" i="1"/>
  <c r="L72" i="1"/>
  <c r="K72" i="1"/>
  <c r="H72" i="1"/>
  <c r="J71" i="1"/>
  <c r="J70" i="1"/>
  <c r="J69" i="1"/>
  <c r="S68" i="1"/>
  <c r="R68" i="1"/>
  <c r="Q68" i="1"/>
  <c r="P68" i="1"/>
  <c r="O68" i="1"/>
  <c r="N68" i="1"/>
  <c r="M68" i="1"/>
  <c r="M59" i="1" s="1"/>
  <c r="M45" i="1" s="1"/>
  <c r="M44" i="1" s="1"/>
  <c r="L68" i="1"/>
  <c r="K68" i="1"/>
  <c r="J67" i="1"/>
  <c r="J66" i="1"/>
  <c r="J65" i="1"/>
  <c r="S64" i="1"/>
  <c r="S59" i="1" s="1"/>
  <c r="R64" i="1"/>
  <c r="R59" i="1" s="1"/>
  <c r="Q64" i="1"/>
  <c r="P64" i="1"/>
  <c r="O64" i="1"/>
  <c r="O59" i="1" s="1"/>
  <c r="N64" i="1"/>
  <c r="N59" i="1" s="1"/>
  <c r="M64" i="1"/>
  <c r="L64" i="1"/>
  <c r="K64" i="1"/>
  <c r="K59" i="1" s="1"/>
  <c r="H64" i="1"/>
  <c r="J63" i="1"/>
  <c r="J62" i="1"/>
  <c r="J61" i="1"/>
  <c r="S60" i="1"/>
  <c r="R60" i="1"/>
  <c r="Q60" i="1"/>
  <c r="P60" i="1"/>
  <c r="O60" i="1"/>
  <c r="N60" i="1"/>
  <c r="M60" i="1"/>
  <c r="L60" i="1"/>
  <c r="L59" i="1" s="1"/>
  <c r="K60" i="1"/>
  <c r="J60" i="1" s="1"/>
  <c r="H60" i="1"/>
  <c r="Q59" i="1"/>
  <c r="Q45" i="1" s="1"/>
  <c r="Q44" i="1" s="1"/>
  <c r="P59" i="1"/>
  <c r="J58" i="1"/>
  <c r="J57" i="1"/>
  <c r="J56" i="1"/>
  <c r="S55" i="1"/>
  <c r="R55" i="1"/>
  <c r="Q55" i="1"/>
  <c r="Q46" i="1" s="1"/>
  <c r="P55" i="1"/>
  <c r="O55" i="1"/>
  <c r="N55" i="1"/>
  <c r="M55" i="1"/>
  <c r="M46" i="1" s="1"/>
  <c r="L55" i="1"/>
  <c r="K55" i="1"/>
  <c r="J55" i="1"/>
  <c r="J54" i="1"/>
  <c r="J53" i="1"/>
  <c r="J52" i="1"/>
  <c r="S51" i="1"/>
  <c r="R51" i="1"/>
  <c r="Q51" i="1"/>
  <c r="P51" i="1"/>
  <c r="O51" i="1"/>
  <c r="O46" i="1" s="1"/>
  <c r="O45" i="1" s="1"/>
  <c r="O44" i="1" s="1"/>
  <c r="N51" i="1"/>
  <c r="N46" i="1" s="1"/>
  <c r="M51" i="1"/>
  <c r="L51" i="1"/>
  <c r="K51" i="1"/>
  <c r="J51" i="1"/>
  <c r="J50" i="1"/>
  <c r="J49" i="1"/>
  <c r="J48" i="1"/>
  <c r="S47" i="1"/>
  <c r="R47" i="1"/>
  <c r="Q47" i="1"/>
  <c r="P47" i="1"/>
  <c r="P46" i="1" s="1"/>
  <c r="O47" i="1"/>
  <c r="N47" i="1"/>
  <c r="M47" i="1"/>
  <c r="L47" i="1"/>
  <c r="L46" i="1" s="1"/>
  <c r="K47" i="1"/>
  <c r="S46" i="1"/>
  <c r="R46" i="1"/>
  <c r="R45" i="1" s="1"/>
  <c r="R44" i="1" s="1"/>
  <c r="K46" i="1"/>
  <c r="J42" i="1"/>
  <c r="J41" i="1"/>
  <c r="S40" i="1"/>
  <c r="R40" i="1"/>
  <c r="Q40" i="1"/>
  <c r="Q36" i="1" s="1"/>
  <c r="P40" i="1"/>
  <c r="O40" i="1"/>
  <c r="N40" i="1"/>
  <c r="M40" i="1"/>
  <c r="M36" i="1" s="1"/>
  <c r="L40" i="1"/>
  <c r="K40" i="1"/>
  <c r="J40" i="1" s="1"/>
  <c r="J39" i="1"/>
  <c r="J38" i="1"/>
  <c r="S37" i="1"/>
  <c r="S36" i="1" s="1"/>
  <c r="R37" i="1"/>
  <c r="Q37" i="1"/>
  <c r="P37" i="1"/>
  <c r="O37" i="1"/>
  <c r="N37" i="1"/>
  <c r="M37" i="1"/>
  <c r="L37" i="1"/>
  <c r="K37" i="1"/>
  <c r="K36" i="1" s="1"/>
  <c r="R36" i="1"/>
  <c r="O36" i="1"/>
  <c r="N36" i="1"/>
  <c r="J35" i="1"/>
  <c r="J34" i="1"/>
  <c r="S33" i="1"/>
  <c r="R33" i="1"/>
  <c r="Q33" i="1"/>
  <c r="P33" i="1"/>
  <c r="O33" i="1"/>
  <c r="N33" i="1"/>
  <c r="M33" i="1"/>
  <c r="L33" i="1"/>
  <c r="K33" i="1"/>
  <c r="J33" i="1"/>
  <c r="J32" i="1"/>
  <c r="J31" i="1"/>
  <c r="J30" i="1"/>
  <c r="J29" i="1"/>
  <c r="J28" i="1"/>
  <c r="S27" i="1"/>
  <c r="S26" i="1" s="1"/>
  <c r="R27" i="1"/>
  <c r="Q27" i="1"/>
  <c r="P27" i="1"/>
  <c r="O27" i="1"/>
  <c r="O26" i="1" s="1"/>
  <c r="N27" i="1"/>
  <c r="M27" i="1"/>
  <c r="L27" i="1"/>
  <c r="K27" i="1"/>
  <c r="K26" i="1" s="1"/>
  <c r="R26" i="1"/>
  <c r="R25" i="1" s="1"/>
  <c r="Q26" i="1"/>
  <c r="Q25" i="1" s="1"/>
  <c r="P26" i="1"/>
  <c r="N26" i="1"/>
  <c r="M26" i="1"/>
  <c r="J26" i="1" s="1"/>
  <c r="L26" i="1"/>
  <c r="J22" i="1"/>
  <c r="J21" i="1"/>
  <c r="S20" i="1"/>
  <c r="R20" i="1"/>
  <c r="Q20" i="1"/>
  <c r="P20" i="1"/>
  <c r="O20" i="1"/>
  <c r="O11" i="1" s="1"/>
  <c r="N20" i="1"/>
  <c r="M20" i="1"/>
  <c r="L20" i="1"/>
  <c r="K20" i="1"/>
  <c r="J19" i="1"/>
  <c r="J18" i="1"/>
  <c r="J17" i="1"/>
  <c r="J16" i="1"/>
  <c r="J15" i="1"/>
  <c r="J14" i="1"/>
  <c r="J13" i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S12" i="1"/>
  <c r="R12" i="1"/>
  <c r="Q12" i="1"/>
  <c r="Q11" i="1" s="1"/>
  <c r="P12" i="1"/>
  <c r="P11" i="1" s="1"/>
  <c r="O12" i="1"/>
  <c r="N12" i="1"/>
  <c r="M12" i="1"/>
  <c r="M11" i="1" s="1"/>
  <c r="L12" i="1"/>
  <c r="K12" i="1"/>
  <c r="A12" i="1"/>
  <c r="S11" i="1"/>
  <c r="R11" i="1"/>
  <c r="N11" i="1"/>
  <c r="L11" i="1"/>
  <c r="K11" i="1"/>
  <c r="A11" i="1"/>
  <c r="S9" i="1"/>
  <c r="R9" i="1"/>
  <c r="Q9" i="1"/>
  <c r="P9" i="1"/>
  <c r="O9" i="1"/>
  <c r="N9" i="1"/>
  <c r="M9" i="1"/>
  <c r="L9" i="1"/>
  <c r="K9" i="1"/>
  <c r="S8" i="1"/>
  <c r="S501" i="1" s="1"/>
  <c r="R8" i="1"/>
  <c r="R501" i="1" s="1"/>
  <c r="Q8" i="1"/>
  <c r="Q501" i="1" s="1"/>
  <c r="P8" i="1"/>
  <c r="P501" i="1" s="1"/>
  <c r="O8" i="1"/>
  <c r="O501" i="1" s="1"/>
  <c r="N8" i="1"/>
  <c r="N501" i="1" s="1"/>
  <c r="M8" i="1"/>
  <c r="M501" i="1" s="1"/>
  <c r="L8" i="1"/>
  <c r="L501" i="1" s="1"/>
  <c r="K8" i="1"/>
  <c r="K501" i="1" s="1"/>
  <c r="R3" i="1"/>
  <c r="S3" i="1" s="1"/>
  <c r="Q3" i="1"/>
  <c r="P3" i="1"/>
  <c r="K3" i="1"/>
  <c r="B3" i="1"/>
  <c r="L2" i="1"/>
  <c r="B1" i="1"/>
  <c r="A1" i="1"/>
  <c r="J235" i="1" l="1"/>
  <c r="P234" i="1"/>
  <c r="P514" i="1" s="1"/>
  <c r="P535" i="1" s="1"/>
  <c r="N45" i="1"/>
  <c r="N44" i="1" s="1"/>
  <c r="J46" i="1"/>
  <c r="J59" i="1"/>
  <c r="L166" i="1"/>
  <c r="J166" i="1" s="1"/>
  <c r="J167" i="1"/>
  <c r="J419" i="1"/>
  <c r="L418" i="1"/>
  <c r="L510" i="1"/>
  <c r="L531" i="1" s="1"/>
  <c r="P36" i="1"/>
  <c r="P25" i="1" s="1"/>
  <c r="S45" i="1"/>
  <c r="S44" i="1" s="1"/>
  <c r="K76" i="1"/>
  <c r="P76" i="1"/>
  <c r="J98" i="1"/>
  <c r="K226" i="1"/>
  <c r="J226" i="1" s="1"/>
  <c r="S234" i="1"/>
  <c r="J245" i="1"/>
  <c r="L235" i="1"/>
  <c r="R280" i="1"/>
  <c r="J456" i="1"/>
  <c r="L513" i="1"/>
  <c r="L534" i="1" s="1"/>
  <c r="R520" i="1"/>
  <c r="R541" i="1" s="1"/>
  <c r="N515" i="1"/>
  <c r="N536" i="1" s="1"/>
  <c r="O511" i="1"/>
  <c r="K509" i="1"/>
  <c r="K530" i="1" s="1"/>
  <c r="P505" i="1"/>
  <c r="N25" i="1"/>
  <c r="J27" i="1"/>
  <c r="J47" i="1"/>
  <c r="J68" i="1"/>
  <c r="J72" i="1"/>
  <c r="J86" i="1"/>
  <c r="J136" i="1"/>
  <c r="N135" i="1"/>
  <c r="N96" i="1" s="1"/>
  <c r="N507" i="1" s="1"/>
  <c r="N528" i="1" s="1"/>
  <c r="R135" i="1"/>
  <c r="R96" i="1" s="1"/>
  <c r="K157" i="1"/>
  <c r="S309" i="1"/>
  <c r="S281" i="1" s="1"/>
  <c r="S280" i="1" s="1"/>
  <c r="S515" i="1" s="1"/>
  <c r="S536" i="1" s="1"/>
  <c r="K364" i="1"/>
  <c r="J364" i="1" s="1"/>
  <c r="K518" i="1"/>
  <c r="K539" i="1" s="1"/>
  <c r="L36" i="1"/>
  <c r="L25" i="1" s="1"/>
  <c r="K45" i="1"/>
  <c r="L76" i="1"/>
  <c r="J11" i="1"/>
  <c r="J12" i="1"/>
  <c r="J20" i="1"/>
  <c r="M25" i="1"/>
  <c r="K25" i="1"/>
  <c r="O25" i="1"/>
  <c r="S25" i="1"/>
  <c r="J37" i="1"/>
  <c r="L45" i="1"/>
  <c r="L44" i="1" s="1"/>
  <c r="L506" i="1" s="1"/>
  <c r="L527" i="1" s="1"/>
  <c r="P45" i="1"/>
  <c r="J64" i="1"/>
  <c r="J90" i="1"/>
  <c r="K114" i="1"/>
  <c r="J140" i="1"/>
  <c r="L155" i="1"/>
  <c r="P155" i="1"/>
  <c r="M175" i="1"/>
  <c r="J175" i="1" s="1"/>
  <c r="J509" i="1" s="1"/>
  <c r="Q175" i="1"/>
  <c r="Q24" i="1" s="1"/>
  <c r="K234" i="1"/>
  <c r="M234" i="1"/>
  <c r="M514" i="1" s="1"/>
  <c r="M535" i="1" s="1"/>
  <c r="O281" i="1"/>
  <c r="J310" i="1"/>
  <c r="N508" i="1"/>
  <c r="N529" i="1" s="1"/>
  <c r="C522" i="1"/>
  <c r="C501" i="1"/>
  <c r="D539" i="1"/>
  <c r="C539" i="1"/>
  <c r="Q520" i="1"/>
  <c r="Q541" i="1" s="1"/>
  <c r="M520" i="1"/>
  <c r="M541" i="1" s="1"/>
  <c r="D520" i="1"/>
  <c r="Q519" i="1"/>
  <c r="Q540" i="1" s="1"/>
  <c r="M519" i="1"/>
  <c r="M540" i="1" s="1"/>
  <c r="D519" i="1"/>
  <c r="D518" i="1"/>
  <c r="Q517" i="1"/>
  <c r="Q538" i="1" s="1"/>
  <c r="M517" i="1"/>
  <c r="M538" i="1" s="1"/>
  <c r="D517" i="1"/>
  <c r="Q516" i="1"/>
  <c r="M516" i="1"/>
  <c r="M537" i="1" s="1"/>
  <c r="D516" i="1"/>
  <c r="Q515" i="1"/>
  <c r="Q536" i="1" s="1"/>
  <c r="M515" i="1"/>
  <c r="M536" i="1" s="1"/>
  <c r="E515" i="1"/>
  <c r="Q514" i="1"/>
  <c r="Q535" i="1" s="1"/>
  <c r="E514" i="1"/>
  <c r="Q513" i="1"/>
  <c r="Q534" i="1" s="1"/>
  <c r="M513" i="1"/>
  <c r="M534" i="1" s="1"/>
  <c r="E513" i="1"/>
  <c r="Q512" i="1"/>
  <c r="Q533" i="1" s="1"/>
  <c r="M512" i="1"/>
  <c r="M533" i="1" s="1"/>
  <c r="E512" i="1"/>
  <c r="C541" i="1"/>
  <c r="D540" i="1"/>
  <c r="P520" i="1"/>
  <c r="P541" i="1" s="1"/>
  <c r="L520" i="1"/>
  <c r="L541" i="1" s="1"/>
  <c r="C520" i="1"/>
  <c r="P519" i="1"/>
  <c r="P540" i="1" s="1"/>
  <c r="L519" i="1"/>
  <c r="L540" i="1" s="1"/>
  <c r="C519" i="1"/>
  <c r="P518" i="1"/>
  <c r="P539" i="1" s="1"/>
  <c r="C518" i="1"/>
  <c r="P517" i="1"/>
  <c r="P538" i="1" s="1"/>
  <c r="C517" i="1"/>
  <c r="P516" i="1"/>
  <c r="C516" i="1"/>
  <c r="P515" i="1"/>
  <c r="P536" i="1" s="1"/>
  <c r="D515" i="1"/>
  <c r="D538" i="1"/>
  <c r="E535" i="1"/>
  <c r="E534" i="1"/>
  <c r="E531" i="1"/>
  <c r="E530" i="1"/>
  <c r="E527" i="1"/>
  <c r="E526" i="1"/>
  <c r="O520" i="1"/>
  <c r="O541" i="1" s="1"/>
  <c r="S519" i="1"/>
  <c r="S540" i="1" s="1"/>
  <c r="O518" i="1"/>
  <c r="O539" i="1" s="1"/>
  <c r="S517" i="1"/>
  <c r="S538" i="1" s="1"/>
  <c r="K517" i="1"/>
  <c r="K538" i="1" s="1"/>
  <c r="O516" i="1"/>
  <c r="O514" i="1"/>
  <c r="O535" i="1" s="1"/>
  <c r="D514" i="1"/>
  <c r="O513" i="1"/>
  <c r="O534" i="1" s="1"/>
  <c r="P512" i="1"/>
  <c r="P533" i="1" s="1"/>
  <c r="K512" i="1"/>
  <c r="K533" i="1" s="1"/>
  <c r="R510" i="1"/>
  <c r="N510" i="1"/>
  <c r="N531" i="1" s="1"/>
  <c r="J510" i="1"/>
  <c r="D535" i="1"/>
  <c r="D531" i="1"/>
  <c r="D527" i="1"/>
  <c r="N520" i="1"/>
  <c r="N541" i="1" s="1"/>
  <c r="R519" i="1"/>
  <c r="R540" i="1" s="1"/>
  <c r="N518" i="1"/>
  <c r="N539" i="1" s="1"/>
  <c r="R517" i="1"/>
  <c r="R538" i="1" s="1"/>
  <c r="N516" i="1"/>
  <c r="N537" i="1" s="1"/>
  <c r="R515" i="1"/>
  <c r="R536" i="1" s="1"/>
  <c r="N514" i="1"/>
  <c r="N535" i="1" s="1"/>
  <c r="S513" i="1"/>
  <c r="S534" i="1" s="1"/>
  <c r="N513" i="1"/>
  <c r="N534" i="1" s="1"/>
  <c r="D513" i="1"/>
  <c r="O512" i="1"/>
  <c r="O533" i="1" s="1"/>
  <c r="J512" i="1"/>
  <c r="J533" i="1" s="1"/>
  <c r="Q511" i="1"/>
  <c r="M511" i="1"/>
  <c r="M532" i="1" s="1"/>
  <c r="E511" i="1"/>
  <c r="Q510" i="1"/>
  <c r="M510" i="1"/>
  <c r="M531" i="1" s="1"/>
  <c r="E510" i="1"/>
  <c r="Q509" i="1"/>
  <c r="E509" i="1"/>
  <c r="Q508" i="1"/>
  <c r="M508" i="1"/>
  <c r="M529" i="1" s="1"/>
  <c r="E508" i="1"/>
  <c r="Q507" i="1"/>
  <c r="M507" i="1"/>
  <c r="M528" i="1" s="1"/>
  <c r="E507" i="1"/>
  <c r="Q506" i="1"/>
  <c r="Q527" i="1" s="1"/>
  <c r="M506" i="1"/>
  <c r="M527" i="1" s="1"/>
  <c r="E506" i="1"/>
  <c r="Q505" i="1"/>
  <c r="M505" i="1"/>
  <c r="M526" i="1" s="1"/>
  <c r="E505" i="1"/>
  <c r="D504" i="1"/>
  <c r="K520" i="1"/>
  <c r="K541" i="1" s="1"/>
  <c r="S518" i="1"/>
  <c r="S539" i="1" s="1"/>
  <c r="O517" i="1"/>
  <c r="O538" i="1" s="1"/>
  <c r="K516" i="1"/>
  <c r="K537" i="1" s="1"/>
  <c r="S514" i="1"/>
  <c r="S535" i="1" s="1"/>
  <c r="R513" i="1"/>
  <c r="R534" i="1" s="1"/>
  <c r="S512" i="1"/>
  <c r="S533" i="1" s="1"/>
  <c r="D512" i="1"/>
  <c r="L511" i="1"/>
  <c r="L532" i="1" s="1"/>
  <c r="P510" i="1"/>
  <c r="D510" i="1"/>
  <c r="O509" i="1"/>
  <c r="P508" i="1"/>
  <c r="L507" i="1"/>
  <c r="L528" i="1" s="1"/>
  <c r="S506" i="1"/>
  <c r="S527" i="1" s="1"/>
  <c r="N506" i="1"/>
  <c r="N527" i="1" s="1"/>
  <c r="D506" i="1"/>
  <c r="O505" i="1"/>
  <c r="A503" i="1"/>
  <c r="J520" i="1"/>
  <c r="J541" i="1" s="1"/>
  <c r="R518" i="1"/>
  <c r="R539" i="1" s="1"/>
  <c r="N517" i="1"/>
  <c r="N538" i="1" s="1"/>
  <c r="R514" i="1"/>
  <c r="R535" i="1" s="1"/>
  <c r="P513" i="1"/>
  <c r="P534" i="1" s="1"/>
  <c r="R512" i="1"/>
  <c r="R533" i="1" s="1"/>
  <c r="S511" i="1"/>
  <c r="S532" i="1" s="1"/>
  <c r="K511" i="1"/>
  <c r="K532" i="1" s="1"/>
  <c r="O510" i="1"/>
  <c r="S509" i="1"/>
  <c r="N509" i="1"/>
  <c r="N530" i="1" s="1"/>
  <c r="D509" i="1"/>
  <c r="O508" i="1"/>
  <c r="O529" i="1" s="1"/>
  <c r="P507" i="1"/>
  <c r="R506" i="1"/>
  <c r="R527" i="1" s="1"/>
  <c r="S505" i="1"/>
  <c r="S526" i="1" s="1"/>
  <c r="N505" i="1"/>
  <c r="N526" i="1" s="1"/>
  <c r="D505" i="1"/>
  <c r="D536" i="1"/>
  <c r="D532" i="1"/>
  <c r="D528" i="1"/>
  <c r="S516" i="1"/>
  <c r="S537" i="1" s="1"/>
  <c r="K514" i="1"/>
  <c r="K535" i="1" s="1"/>
  <c r="N512" i="1"/>
  <c r="N533" i="1" s="1"/>
  <c r="D511" i="1"/>
  <c r="R509" i="1"/>
  <c r="S508" i="1"/>
  <c r="S529" i="1" s="1"/>
  <c r="D508" i="1"/>
  <c r="L505" i="1"/>
  <c r="L526" i="1" s="1"/>
  <c r="N519" i="1"/>
  <c r="N540" i="1" s="1"/>
  <c r="R516" i="1"/>
  <c r="R537" i="1" s="1"/>
  <c r="L512" i="1"/>
  <c r="L533" i="1" s="1"/>
  <c r="S510" i="1"/>
  <c r="S531" i="1" s="1"/>
  <c r="P509" i="1"/>
  <c r="R508" i="1"/>
  <c r="S507" i="1"/>
  <c r="S528" i="1" s="1"/>
  <c r="D507" i="1"/>
  <c r="J176" i="1"/>
  <c r="J257" i="1"/>
  <c r="L282" i="1"/>
  <c r="L281" i="1" s="1"/>
  <c r="L280" i="1" s="1"/>
  <c r="L515" i="1" s="1"/>
  <c r="L536" i="1" s="1"/>
  <c r="P282" i="1"/>
  <c r="P281" i="1" s="1"/>
  <c r="P280" i="1" s="1"/>
  <c r="K309" i="1"/>
  <c r="J309" i="1" s="1"/>
  <c r="S336" i="1"/>
  <c r="J345" i="1"/>
  <c r="K337" i="1"/>
  <c r="J386" i="1"/>
  <c r="L393" i="1"/>
  <c r="L392" i="1" s="1"/>
  <c r="J392" i="1" s="1"/>
  <c r="J516" i="1" s="1"/>
  <c r="L470" i="1"/>
  <c r="J472" i="1"/>
  <c r="C504" i="1"/>
  <c r="R505" i="1"/>
  <c r="O507" i="1"/>
  <c r="L509" i="1"/>
  <c r="L530" i="1" s="1"/>
  <c r="P511" i="1"/>
  <c r="S520" i="1"/>
  <c r="S541" i="1" s="1"/>
  <c r="L454" i="1"/>
  <c r="L518" i="1" s="1"/>
  <c r="L539" i="1" s="1"/>
  <c r="J171" i="1"/>
  <c r="J191" i="1"/>
  <c r="K189" i="1"/>
  <c r="J189" i="1" s="1"/>
  <c r="N197" i="1"/>
  <c r="J197" i="1" s="1"/>
  <c r="J511" i="1" s="1"/>
  <c r="R197" i="1"/>
  <c r="R511" i="1" s="1"/>
  <c r="R532" i="1" s="1"/>
  <c r="J213" i="1"/>
  <c r="R217" i="1"/>
  <c r="J220" i="1"/>
  <c r="K218" i="1"/>
  <c r="L256" i="1"/>
  <c r="J256" i="1" s="1"/>
  <c r="P256" i="1"/>
  <c r="J268" i="1"/>
  <c r="J338" i="1"/>
  <c r="O336" i="1"/>
  <c r="J406" i="1"/>
  <c r="O506" i="1"/>
  <c r="O527" i="1" s="1"/>
  <c r="L508" i="1"/>
  <c r="L529" i="1" s="1"/>
  <c r="K510" i="1"/>
  <c r="K531" i="1" s="1"/>
  <c r="J455" i="1"/>
  <c r="J460" i="1"/>
  <c r="J463" i="1"/>
  <c r="J475" i="1"/>
  <c r="J487" i="1"/>
  <c r="O486" i="1"/>
  <c r="O519" i="1" s="1"/>
  <c r="O540" i="1" s="1"/>
  <c r="E528" i="1"/>
  <c r="E532" i="1"/>
  <c r="E536" i="1"/>
  <c r="J471" i="1"/>
  <c r="M478" i="1"/>
  <c r="M470" i="1" s="1"/>
  <c r="Q478" i="1"/>
  <c r="J478" i="1" s="1"/>
  <c r="A523" i="1"/>
  <c r="C502" i="1"/>
  <c r="B502" i="1"/>
  <c r="K486" i="1"/>
  <c r="D526" i="1"/>
  <c r="D530" i="1"/>
  <c r="D534" i="1"/>
  <c r="C538" i="1"/>
  <c r="C540" i="1"/>
  <c r="D525" i="1"/>
  <c r="C525" i="1"/>
  <c r="E529" i="1"/>
  <c r="D529" i="1"/>
  <c r="E533" i="1"/>
  <c r="D533" i="1"/>
  <c r="D537" i="1"/>
  <c r="C537" i="1"/>
  <c r="D541" i="1"/>
  <c r="R507" i="1" l="1"/>
  <c r="R528" i="1" s="1"/>
  <c r="R24" i="1"/>
  <c r="M454" i="1"/>
  <c r="M518" i="1" s="1"/>
  <c r="M539" i="1" s="1"/>
  <c r="Q10" i="1"/>
  <c r="Q502" i="1" s="1"/>
  <c r="Q523" i="1" s="1"/>
  <c r="Q504" i="1"/>
  <c r="K97" i="1"/>
  <c r="J114" i="1"/>
  <c r="J25" i="1"/>
  <c r="J505" i="1" s="1"/>
  <c r="J486" i="1"/>
  <c r="J519" i="1" s="1"/>
  <c r="J540" i="1" s="1"/>
  <c r="J393" i="1"/>
  <c r="Q503" i="1"/>
  <c r="M503" i="1"/>
  <c r="M524" i="1" s="1"/>
  <c r="D503" i="1"/>
  <c r="R503" i="1"/>
  <c r="L503" i="1"/>
  <c r="L524" i="1" s="1"/>
  <c r="P503" i="1"/>
  <c r="K503" i="1"/>
  <c r="K524" i="1" s="1"/>
  <c r="O503" i="1"/>
  <c r="A524" i="1"/>
  <c r="N503" i="1"/>
  <c r="N524" i="1" s="1"/>
  <c r="C503" i="1"/>
  <c r="S503" i="1"/>
  <c r="J503" i="1"/>
  <c r="Q470" i="1"/>
  <c r="Q454" i="1" s="1"/>
  <c r="Q518" i="1" s="1"/>
  <c r="Q539" i="1" s="1"/>
  <c r="O280" i="1"/>
  <c r="O515" i="1" s="1"/>
  <c r="O536" i="1" s="1"/>
  <c r="M24" i="1"/>
  <c r="J76" i="1"/>
  <c r="N511" i="1"/>
  <c r="N532" i="1" s="1"/>
  <c r="Q537" i="1"/>
  <c r="L417" i="1"/>
  <c r="J418" i="1"/>
  <c r="J135" i="1"/>
  <c r="K336" i="1"/>
  <c r="J336" i="1" s="1"/>
  <c r="J337" i="1"/>
  <c r="M509" i="1"/>
  <c r="M530" i="1" s="1"/>
  <c r="K519" i="1"/>
  <c r="K540" i="1" s="1"/>
  <c r="L516" i="1"/>
  <c r="L537" i="1" s="1"/>
  <c r="J282" i="1"/>
  <c r="S24" i="1"/>
  <c r="K44" i="1"/>
  <c r="J45" i="1"/>
  <c r="J157" i="1"/>
  <c r="K156" i="1"/>
  <c r="C523" i="1"/>
  <c r="B523" i="1"/>
  <c r="J218" i="1"/>
  <c r="K217" i="1"/>
  <c r="K505" i="1"/>
  <c r="K526" i="1" s="1"/>
  <c r="K281" i="1"/>
  <c r="P44" i="1"/>
  <c r="P506" i="1" s="1"/>
  <c r="P527" i="1" s="1"/>
  <c r="L24" i="1"/>
  <c r="N24" i="1"/>
  <c r="L234" i="1"/>
  <c r="L514" i="1" s="1"/>
  <c r="L535" i="1" s="1"/>
  <c r="P24" i="1"/>
  <c r="J36" i="1"/>
  <c r="Q531" i="1" l="1"/>
  <c r="D524" i="1"/>
  <c r="C524" i="1"/>
  <c r="Q524" i="1"/>
  <c r="J97" i="1"/>
  <c r="K96" i="1"/>
  <c r="R10" i="1"/>
  <c r="R502" i="1" s="1"/>
  <c r="R504" i="1"/>
  <c r="N10" i="1"/>
  <c r="N502" i="1" s="1"/>
  <c r="N523" i="1" s="1"/>
  <c r="N504" i="1"/>
  <c r="N525" i="1" s="1"/>
  <c r="P524" i="1"/>
  <c r="L517" i="1"/>
  <c r="L538" i="1" s="1"/>
  <c r="J417" i="1"/>
  <c r="J517" i="1" s="1"/>
  <c r="J538" i="1" s="1"/>
  <c r="M504" i="1"/>
  <c r="M525" i="1" s="1"/>
  <c r="M10" i="1"/>
  <c r="M502" i="1" s="1"/>
  <c r="M523" i="1" s="1"/>
  <c r="Q532" i="1"/>
  <c r="S524" i="1"/>
  <c r="R524" i="1"/>
  <c r="K280" i="1"/>
  <c r="J281" i="1"/>
  <c r="J217" i="1"/>
  <c r="J513" i="1" s="1"/>
  <c r="J534" i="1" s="1"/>
  <c r="K513" i="1"/>
  <c r="K534" i="1" s="1"/>
  <c r="P504" i="1"/>
  <c r="P10" i="1"/>
  <c r="P502" i="1" s="1"/>
  <c r="L10" i="1"/>
  <c r="L502" i="1" s="1"/>
  <c r="L523" i="1" s="1"/>
  <c r="L504" i="1"/>
  <c r="L525" i="1" s="1"/>
  <c r="Q529" i="1"/>
  <c r="O24" i="1"/>
  <c r="Q530" i="1"/>
  <c r="J44" i="1"/>
  <c r="J506" i="1" s="1"/>
  <c r="J527" i="1" s="1"/>
  <c r="K506" i="1"/>
  <c r="K527" i="1" s="1"/>
  <c r="Q526" i="1"/>
  <c r="K155" i="1"/>
  <c r="J156" i="1"/>
  <c r="S10" i="1"/>
  <c r="S502" i="1" s="1"/>
  <c r="S504" i="1"/>
  <c r="S525" i="1" s="1"/>
  <c r="J454" i="1"/>
  <c r="J518" i="1" s="1"/>
  <c r="J539" i="1" s="1"/>
  <c r="J234" i="1"/>
  <c r="J514" i="1" s="1"/>
  <c r="J535" i="1" s="1"/>
  <c r="Q528" i="1"/>
  <c r="Q525" i="1"/>
  <c r="J470" i="1"/>
  <c r="R523" i="1" l="1"/>
  <c r="R526" i="1"/>
  <c r="R529" i="1"/>
  <c r="R530" i="1"/>
  <c r="R531" i="1"/>
  <c r="J96" i="1"/>
  <c r="J507" i="1" s="1"/>
  <c r="K507" i="1"/>
  <c r="K528" i="1" s="1"/>
  <c r="K24" i="1"/>
  <c r="P523" i="1"/>
  <c r="P529" i="1"/>
  <c r="P530" i="1"/>
  <c r="P537" i="1"/>
  <c r="P532" i="1"/>
  <c r="P528" i="1"/>
  <c r="P531" i="1"/>
  <c r="P526" i="1"/>
  <c r="J155" i="1"/>
  <c r="J508" i="1" s="1"/>
  <c r="K508" i="1"/>
  <c r="K529" i="1" s="1"/>
  <c r="O504" i="1"/>
  <c r="O10" i="1"/>
  <c r="O502" i="1" s="1"/>
  <c r="S523" i="1"/>
  <c r="S530" i="1"/>
  <c r="P525" i="1"/>
  <c r="J280" i="1"/>
  <c r="J515" i="1" s="1"/>
  <c r="J536" i="1" s="1"/>
  <c r="K515" i="1"/>
  <c r="K536" i="1" s="1"/>
  <c r="R525" i="1"/>
  <c r="O525" i="1" l="1"/>
  <c r="J24" i="1"/>
  <c r="J504" i="1" s="1"/>
  <c r="K10" i="1"/>
  <c r="K504" i="1"/>
  <c r="K525" i="1" s="1"/>
  <c r="O523" i="1"/>
  <c r="O528" i="1"/>
  <c r="O530" i="1"/>
  <c r="O537" i="1"/>
  <c r="O532" i="1"/>
  <c r="O526" i="1"/>
  <c r="O531" i="1"/>
  <c r="O524" i="1"/>
  <c r="K502" i="1" l="1"/>
  <c r="K523" i="1" s="1"/>
  <c r="J10" i="1"/>
  <c r="J502" i="1" s="1"/>
  <c r="J523" i="1" l="1"/>
  <c r="J530" i="1"/>
  <c r="J531" i="1"/>
  <c r="J532" i="1"/>
  <c r="J537" i="1"/>
  <c r="J524" i="1"/>
  <c r="J526" i="1"/>
  <c r="J528" i="1"/>
  <c r="J529" i="1"/>
  <c r="J525" i="1"/>
</calcChain>
</file>

<file path=xl/sharedStrings.xml><?xml version="1.0" encoding="utf-8"?>
<sst xmlns="http://schemas.openxmlformats.org/spreadsheetml/2006/main" count="884" uniqueCount="217">
  <si>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</si>
  <si>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</si>
  <si>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</si>
  <si>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</si>
  <si>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</si>
  <si>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</si>
  <si>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</si>
  <si>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</si>
  <si>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</si>
  <si>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</si>
  <si>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</si>
  <si>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</si>
  <si>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</si>
  <si>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</si>
  <si>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</si>
  <si>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</si>
  <si>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</si>
  <si>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</si>
  <si>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</si>
  <si>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</si>
  <si>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</si>
  <si>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</si>
  <si>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</si>
  <si>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</si>
  <si>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</si>
  <si>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</si>
  <si>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</si>
  <si>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</si>
  <si>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</si>
  <si>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</si>
  <si>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</si>
  <si>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</si>
  <si>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</si>
  <si>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</si>
  <si>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</si>
  <si>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</si>
  <si>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</si>
  <si>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</si>
  <si>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</si>
  <si>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</si>
  <si>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</si>
  <si>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</si>
  <si>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</si>
  <si>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</si>
  <si>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</si>
  <si>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</si>
  <si>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</si>
  <si>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</si>
  <si>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</si>
  <si>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</si>
  <si>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</si>
  <si>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</si>
  <si>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</si>
  <si>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</si>
  <si>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</si>
  <si>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</si>
  <si>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</si>
  <si>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</si>
  <si>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</si>
  <si>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</si>
  <si>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</si>
  <si>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</si>
  <si>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</si>
  <si>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</si>
  <si>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</si>
  <si>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</si>
  <si>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</si>
  <si>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</si>
  <si>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</si>
  <si>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</si>
  <si>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</si>
  <si>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</si>
  <si>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</si>
  <si>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</si>
  <si>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</si>
  <si>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</si>
  <si>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</si>
  <si>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</si>
  <si>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</si>
  <si>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</si>
  <si>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</si>
  <si>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</si>
  <si>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</si>
  <si>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</si>
  <si>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</si>
  <si>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</si>
  <si>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</si>
  <si>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</si>
  <si>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</si>
  <si>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</si>
  <si>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</si>
  <si>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</si>
  <si>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</si>
  <si>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</si>
  <si>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</si>
  <si>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</si>
  <si>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</si>
  <si>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</si>
  <si>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</si>
  <si>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</si>
  <si>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</si>
  <si>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</si>
  <si>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</si>
  <si>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</si>
  <si>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</si>
  <si>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</si>
  <si>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</si>
  <si>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</si>
  <si>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</si>
  <si>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</si>
  <si>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</si>
  <si>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</si>
  <si>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</si>
  <si>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</si>
  <si>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</si>
  <si>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</si>
  <si>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</si>
  <si>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</si>
  <si>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</si>
  <si>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</si>
  <si>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</si>
  <si>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</si>
  <si>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</si>
  <si>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</si>
  <si>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</si>
  <si>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</si>
  <si>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</si>
  <si>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</si>
  <si>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</si>
  <si>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</si>
  <si>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</si>
  <si>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</si>
  <si>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</si>
  <si>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</si>
  <si>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</si>
  <si>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</si>
  <si>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</si>
  <si>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</si>
  <si>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</si>
  <si>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</si>
  <si>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</si>
  <si>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</si>
  <si>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</si>
  <si>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</si>
  <si>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</si>
  <si>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</si>
  <si>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</si>
  <si>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</si>
  <si>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</si>
  <si>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</si>
  <si>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</si>
  <si>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</si>
  <si>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</si>
  <si>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</si>
  <si>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</si>
  <si>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</si>
  <si>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</si>
  <si>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</si>
  <si>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</si>
  <si>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</si>
  <si>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</si>
  <si>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</si>
  <si>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</si>
  <si>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</si>
  <si>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</si>
  <si>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</si>
  <si>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</si>
  <si>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</si>
  <si>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</si>
  <si>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</si>
  <si>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</si>
  <si>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</si>
  <si>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</si>
  <si>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</si>
  <si>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</si>
  <si>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</si>
  <si>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</si>
  <si>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</si>
  <si>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</si>
  <si>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</si>
  <si>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</si>
  <si>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</si>
  <si>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</si>
  <si>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</si>
  <si>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</si>
  <si>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</si>
  <si>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</si>
  <si>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</si>
  <si>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</si>
  <si>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</si>
  <si>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</si>
  <si>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</si>
  <si>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</si>
  <si>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</si>
  <si>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</si>
  <si>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</si>
  <si>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</si>
  <si>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</si>
  <si>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</si>
  <si>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</si>
  <si>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</si>
  <si>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</si>
  <si>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</si>
  <si>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</si>
  <si>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</si>
  <si>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</si>
  <si>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</si>
  <si>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</si>
  <si>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</si>
  <si>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</si>
  <si>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</si>
  <si>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</si>
  <si>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</si>
  <si>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</si>
  <si>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חזרה</t>
  </si>
  <si>
    <r>
      <t xml:space="preserve">אופציה 001 Call </t>
    </r>
    <r>
      <rPr>
        <sz val="10"/>
        <color indexed="43"/>
        <rFont val="Segoe UI"/>
        <family val="2"/>
      </rPr>
      <t>ח</t>
    </r>
    <r>
      <rPr>
        <sz val="10"/>
        <rFont val="Segoe UI"/>
        <family val="2"/>
      </rPr>
      <t xml:space="preserve">  (Long)</t>
    </r>
  </si>
  <si>
    <r>
      <t xml:space="preserve">אופציה 001 Call </t>
    </r>
    <r>
      <rPr>
        <sz val="10"/>
        <color indexed="43"/>
        <rFont val="Segoe UI"/>
        <family val="2"/>
      </rPr>
      <t>ח</t>
    </r>
    <r>
      <rPr>
        <sz val="10"/>
        <rFont val="Segoe UI"/>
        <family val="2"/>
      </rPr>
      <t xml:space="preserve">  (Short)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</si>
</sst>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  <font>
      <u/>
      <sz val="11"/>
      <color theme="10"/>
      <name val="Arial"/>
      <family val="2"/>
      <scheme val="minor"/>
    </font>
    <font>
      <b/>
      <sz val="14"/>
      <color theme="0"/>
      <name val="Segoe UI"/>
      <family val="2"/>
    </font>
    <font>
      <b/>
      <sz val="12"/>
      <color indexed="22"/>
      <name val="Segoe UI"/>
      <family val="2"/>
    </font>
    <font>
      <b/>
      <sz val="1"/>
      <color indexed="8"/>
      <name val="Segoe UI"/>
      <family val="2"/>
    </font>
    <font>
      <b/>
      <sz val="9"/>
      <color indexed="8"/>
      <name val="Segoe UI"/>
      <family val="2"/>
    </font>
    <font>
      <sz val="10"/>
      <color indexed="43"/>
      <name val="Segoe UI"/>
      <family val="2"/>
    </font>
    <font>
      <b/>
      <sz val="12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gradientFill degree="270">
        <stop position="0">
          <color theme="3" tint="-0.49803155613879818"/>
        </stop>
        <stop position="1">
          <color theme="3"/>
        </stop>
      </gradient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4" tint="-0.499984740745262"/>
      </left>
      <right style="thick">
        <color theme="4"/>
      </right>
      <top style="thick">
        <color theme="4"/>
      </top>
      <bottom style="thick">
        <color theme="4" tint="-0.49998474074526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22" fillId="0" borderId="0" applyNumberFormat="0" applyFill="0" applyBorder="0" applyAlignment="0" applyProtection="0"/>
  </cellStyleXfs>
  <cellXfs count="134">
    <xf numFmtId="0" fontId="0" fillId="0" borderId="0" xfId="0"/>
    <xf numFmtId="4" fontId="0" fillId="0" borderId="0" xfId="0" applyNumberFormat="1"/>
    <xf numFmtId="1" fontId="4" fillId="2" borderId="0" xfId="2" quotePrefix="1" applyNumberFormat="1" applyFont="1" applyFill="1" applyBorder="1" applyAlignment="1" applyProtection="1">
      <alignment horizontal="right" readingOrder="2"/>
    </xf>
    <xf numFmtId="49" fontId="5" fillId="0" borderId="0" xfId="2" applyNumberFormat="1" applyFont="1" applyFill="1" applyBorder="1" applyAlignment="1" applyProtection="1">
      <alignment horizontal="right"/>
    </xf>
    <xf numFmtId="0" fontId="4" fillId="2" borderId="0" xfId="2" quotePrefix="1" applyFont="1" applyFill="1" applyBorder="1" applyAlignment="1" applyProtection="1">
      <alignment horizontal="right" readingOrder="2"/>
    </xf>
    <xf numFmtId="3" fontId="6" fillId="0" borderId="0" xfId="2" applyNumberFormat="1" applyFont="1" applyFill="1" applyAlignment="1" applyProtection="1">
      <alignment horizontal="right" vertical="center"/>
    </xf>
    <xf numFmtId="3" fontId="7" fillId="2" borderId="0" xfId="2" applyNumberFormat="1" applyFont="1" applyFill="1" applyBorder="1" applyAlignment="1" applyProtection="1">
      <alignment horizontal="right" readingOrder="2"/>
    </xf>
    <xf numFmtId="3" fontId="4" fillId="0" borderId="0" xfId="2" applyNumberFormat="1" applyFont="1" applyFill="1" applyAlignment="1" applyProtection="1">
      <alignment horizontal="right"/>
    </xf>
    <xf numFmtId="3" fontId="8" fillId="0" borderId="0" xfId="2" applyNumberFormat="1" applyFont="1" applyFill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0" fontId="6" fillId="0" borderId="0" xfId="2" applyFont="1" applyFill="1" applyAlignment="1" applyProtection="1">
      <alignment horizontal="right" vertical="center"/>
    </xf>
    <xf numFmtId="3" fontId="9" fillId="3" borderId="15" xfId="2" applyNumberFormat="1" applyFont="1" applyFill="1" applyBorder="1" applyAlignment="1" applyProtection="1">
      <alignment horizontal="right" readingOrder="2"/>
    </xf>
    <xf numFmtId="3" fontId="11" fillId="3" borderId="16" xfId="2" applyNumberFormat="1" applyFont="1" applyFill="1" applyBorder="1" applyAlignment="1" applyProtection="1">
      <alignment horizontal="right" readingOrder="2"/>
    </xf>
    <xf numFmtId="49" fontId="11" fillId="3" borderId="16" xfId="2" applyNumberFormat="1" applyFont="1" applyFill="1" applyBorder="1" applyAlignment="1" applyProtection="1">
      <alignment horizontal="right" readingOrder="2"/>
    </xf>
    <xf numFmtId="3" fontId="3" fillId="4" borderId="17" xfId="2" applyNumberFormat="1" applyFont="1" applyFill="1" applyBorder="1" applyAlignment="1" applyProtection="1">
      <alignment wrapText="1"/>
    </xf>
    <xf numFmtId="3" fontId="3" fillId="4" borderId="4" xfId="2" applyNumberFormat="1" applyFont="1" applyFill="1" applyBorder="1" applyAlignment="1" applyProtection="1">
      <alignment wrapText="1"/>
    </xf>
    <xf numFmtId="3" fontId="3" fillId="4" borderId="18" xfId="2" applyNumberFormat="1" applyFont="1" applyFill="1" applyBorder="1" applyAlignment="1" applyProtection="1">
      <alignment wrapText="1"/>
    </xf>
    <xf numFmtId="3" fontId="3" fillId="4" borderId="7" xfId="2" applyNumberFormat="1" applyFont="1" applyFill="1" applyBorder="1" applyAlignment="1" applyProtection="1">
      <alignment wrapText="1"/>
    </xf>
    <xf numFmtId="3" fontId="11" fillId="3" borderId="16" xfId="2" applyNumberFormat="1" applyFont="1" applyFill="1" applyBorder="1" applyAlignment="1" applyProtection="1">
      <alignment horizontal="right"/>
    </xf>
    <xf numFmtId="3" fontId="12" fillId="3" borderId="16" xfId="2" applyNumberFormat="1" applyFont="1" applyFill="1" applyBorder="1" applyAlignment="1" applyProtection="1">
      <alignment horizontal="right" readingOrder="2"/>
    </xf>
    <xf numFmtId="49" fontId="13" fillId="3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 readingOrder="2"/>
    </xf>
    <xf numFmtId="3" fontId="9" fillId="3" borderId="16" xfId="2" applyNumberFormat="1" applyFont="1" applyFill="1" applyBorder="1" applyAlignment="1" applyProtection="1">
      <alignment horizontal="right" readingOrder="2"/>
    </xf>
    <xf numFmtId="3" fontId="14" fillId="3" borderId="16" xfId="2" applyNumberFormat="1" applyFont="1" applyFill="1" applyBorder="1" applyAlignment="1" applyProtection="1">
      <alignment horizontal="right"/>
    </xf>
    <xf numFmtId="3" fontId="14" fillId="3" borderId="16" xfId="2" applyNumberFormat="1" applyFont="1" applyFill="1" applyBorder="1" applyAlignment="1" applyProtection="1">
      <alignment horizontal="right" readingOrder="2"/>
    </xf>
    <xf numFmtId="3" fontId="5" fillId="3" borderId="7" xfId="2" applyNumberFormat="1" applyFont="1" applyFill="1" applyBorder="1" applyAlignment="1" applyProtection="1">
      <alignment wrapText="1"/>
      <protection locked="0"/>
    </xf>
    <xf numFmtId="3" fontId="5" fillId="3" borderId="7" xfId="2" applyNumberFormat="1" applyFont="1" applyFill="1" applyBorder="1" applyAlignment="1" applyProtection="1">
      <alignment wrapText="1"/>
    </xf>
    <xf numFmtId="3" fontId="9" fillId="0" borderId="15" xfId="2" applyNumberFormat="1" applyFont="1" applyFill="1" applyBorder="1" applyAlignment="1" applyProtection="1">
      <alignment horizontal="right" readingOrder="2"/>
    </xf>
    <xf numFmtId="49" fontId="14" fillId="0" borderId="16" xfId="2" applyNumberFormat="1" applyFont="1" applyFill="1" applyBorder="1" applyAlignment="1" applyProtection="1">
      <alignment horizontal="right" readingOrder="2"/>
    </xf>
    <xf numFmtId="49" fontId="14" fillId="0" borderId="19" xfId="2" applyNumberFormat="1" applyFont="1" applyFill="1" applyBorder="1" applyAlignment="1" applyProtection="1">
      <alignment horizontal="right" readingOrder="2"/>
    </xf>
    <xf numFmtId="3" fontId="14" fillId="0" borderId="18" xfId="2" applyNumberFormat="1" applyFont="1" applyFill="1" applyBorder="1" applyAlignment="1" applyProtection="1">
      <alignment vertical="top" readingOrder="2"/>
    </xf>
    <xf numFmtId="3" fontId="14" fillId="0" borderId="7" xfId="2" applyNumberFormat="1" applyFont="1" applyFill="1" applyBorder="1" applyAlignment="1" applyProtection="1">
      <alignment vertical="top" readingOrder="2"/>
    </xf>
    <xf numFmtId="3" fontId="12" fillId="3" borderId="19" xfId="2" applyNumberFormat="1" applyFont="1" applyFill="1" applyBorder="1" applyAlignment="1" applyProtection="1">
      <alignment horizontal="right" readingOrder="2"/>
    </xf>
    <xf numFmtId="49" fontId="15" fillId="3" borderId="16" xfId="2" applyNumberFormat="1" applyFont="1" applyFill="1" applyBorder="1" applyAlignment="1" applyProtection="1">
      <alignment horizontal="right" readingOrder="2"/>
    </xf>
    <xf numFmtId="3" fontId="3" fillId="3" borderId="7" xfId="2" applyNumberFormat="1" applyFont="1" applyFill="1" applyBorder="1" applyAlignment="1" applyProtection="1">
      <alignment wrapText="1"/>
    </xf>
    <xf numFmtId="49" fontId="9" fillId="3" borderId="16" xfId="2" applyNumberFormat="1" applyFont="1" applyFill="1" applyBorder="1" applyAlignment="1" applyProtection="1">
      <alignment horizontal="right" readingOrder="2"/>
    </xf>
    <xf numFmtId="3" fontId="3" fillId="3" borderId="16" xfId="2" applyNumberFormat="1" applyFont="1" applyFill="1" applyBorder="1" applyAlignment="1" applyProtection="1">
      <alignment horizontal="right" readingOrder="2"/>
    </xf>
    <xf numFmtId="49" fontId="14" fillId="3" borderId="16" xfId="2" applyNumberFormat="1" applyFont="1" applyFill="1" applyBorder="1" applyAlignment="1" applyProtection="1">
      <alignment horizontal="right" readingOrder="2"/>
    </xf>
    <xf numFmtId="3" fontId="5" fillId="3" borderId="16" xfId="2" applyNumberFormat="1" applyFont="1" applyFill="1" applyBorder="1" applyAlignment="1" applyProtection="1">
      <alignment horizontal="right" readingOrder="1"/>
    </xf>
    <xf numFmtId="3" fontId="5" fillId="3" borderId="16" xfId="2" applyNumberFormat="1" applyFont="1" applyFill="1" applyBorder="1" applyAlignment="1" applyProtection="1">
      <alignment horizontal="right" readingOrder="2"/>
    </xf>
    <xf numFmtId="3" fontId="3" fillId="3" borderId="7" xfId="2" applyNumberFormat="1" applyFont="1" applyFill="1" applyBorder="1" applyAlignment="1" applyProtection="1">
      <alignment wrapText="1"/>
      <protection locked="0"/>
    </xf>
    <xf numFmtId="3" fontId="15" fillId="3" borderId="16" xfId="2" applyNumberFormat="1" applyFont="1" applyFill="1" applyBorder="1" applyAlignment="1" applyProtection="1">
      <alignment horizontal="right" readingOrder="2"/>
    </xf>
    <xf numFmtId="3" fontId="16" fillId="3" borderId="16" xfId="2" applyNumberFormat="1" applyFont="1" applyFill="1" applyBorder="1" applyAlignment="1" applyProtection="1">
      <alignment horizontal="right"/>
    </xf>
    <xf numFmtId="49" fontId="17" fillId="3" borderId="16" xfId="2" applyNumberFormat="1" applyFont="1" applyFill="1" applyBorder="1" applyAlignment="1" applyProtection="1">
      <alignment horizontal="right" readingOrder="2"/>
    </xf>
    <xf numFmtId="3" fontId="5" fillId="4" borderId="18" xfId="2" applyNumberFormat="1" applyFont="1" applyFill="1" applyBorder="1" applyAlignment="1" applyProtection="1">
      <alignment wrapText="1"/>
    </xf>
    <xf numFmtId="49" fontId="5" fillId="3" borderId="16" xfId="2" applyNumberFormat="1" applyFont="1" applyFill="1" applyBorder="1" applyAlignment="1" applyProtection="1">
      <alignment horizontal="right" readingOrder="2"/>
    </xf>
    <xf numFmtId="3" fontId="18" fillId="3" borderId="16" xfId="2" applyNumberFormat="1" applyFont="1" applyFill="1" applyBorder="1" applyAlignment="1" applyProtection="1">
      <alignment horizontal="right" readingOrder="2"/>
    </xf>
    <xf numFmtId="3" fontId="11" fillId="0" borderId="16" xfId="2" applyNumberFormat="1" applyFont="1" applyFill="1" applyBorder="1" applyAlignment="1" applyProtection="1">
      <alignment horizontal="right" readingOrder="2"/>
    </xf>
    <xf numFmtId="3" fontId="5" fillId="3" borderId="16" xfId="2" applyNumberFormat="1" applyFont="1" applyFill="1" applyBorder="1" applyAlignment="1" applyProtection="1">
      <alignment horizontal="right"/>
    </xf>
    <xf numFmtId="3" fontId="14" fillId="0" borderId="16" xfId="2" applyNumberFormat="1" applyFont="1" applyFill="1" applyBorder="1" applyAlignment="1" applyProtection="1">
      <alignment horizontal="right" readingOrder="2"/>
    </xf>
    <xf numFmtId="3" fontId="5" fillId="0" borderId="7" xfId="2" applyNumberFormat="1" applyFont="1" applyFill="1" applyBorder="1" applyAlignment="1" applyProtection="1">
      <alignment wrapText="1"/>
      <protection locked="0"/>
    </xf>
    <xf numFmtId="3" fontId="3" fillId="4" borderId="12" xfId="2" applyNumberFormat="1" applyFont="1" applyFill="1" applyBorder="1" applyAlignment="1" applyProtection="1">
      <alignment wrapText="1"/>
    </xf>
    <xf numFmtId="3" fontId="3" fillId="4" borderId="13" xfId="2" applyNumberFormat="1" applyFont="1" applyFill="1" applyBorder="1" applyAlignment="1" applyProtection="1">
      <alignment wrapText="1"/>
    </xf>
    <xf numFmtId="3" fontId="3" fillId="4" borderId="7" xfId="2" quotePrefix="1" applyNumberFormat="1" applyFont="1" applyFill="1" applyBorder="1" applyAlignment="1" applyProtection="1">
      <alignment wrapText="1"/>
    </xf>
    <xf numFmtId="3" fontId="14" fillId="3" borderId="16" xfId="2" applyNumberFormat="1" applyFont="1" applyFill="1" applyBorder="1" applyAlignment="1" applyProtection="1">
      <alignment horizontal="right" readingOrder="1"/>
    </xf>
    <xf numFmtId="2" fontId="14" fillId="3" borderId="16" xfId="2" applyNumberFormat="1" applyFont="1" applyFill="1" applyBorder="1" applyAlignment="1" applyProtection="1">
      <alignment horizontal="right" readingOrder="2"/>
    </xf>
    <xf numFmtId="2" fontId="14" fillId="0" borderId="16" xfId="2" applyNumberFormat="1" applyFont="1" applyFill="1" applyBorder="1" applyAlignment="1" applyProtection="1">
      <alignment horizontal="right" readingOrder="2"/>
    </xf>
    <xf numFmtId="2" fontId="11" fillId="3" borderId="16" xfId="2" applyNumberFormat="1" applyFont="1" applyFill="1" applyBorder="1" applyAlignment="1" applyProtection="1">
      <alignment readingOrder="2"/>
    </xf>
    <xf numFmtId="2" fontId="9" fillId="3" borderId="16" xfId="2" applyNumberFormat="1" applyFont="1" applyFill="1" applyBorder="1" applyAlignment="1" applyProtection="1">
      <alignment horizontal="right" readingOrder="2"/>
    </xf>
    <xf numFmtId="3" fontId="19" fillId="3" borderId="16" xfId="2" applyNumberFormat="1" applyFont="1" applyFill="1" applyBorder="1" applyAlignment="1" applyProtection="1">
      <alignment horizontal="right" readingOrder="2"/>
    </xf>
    <xf numFmtId="3" fontId="20" fillId="3" borderId="16" xfId="2" applyNumberFormat="1" applyFont="1" applyFill="1" applyBorder="1" applyAlignment="1" applyProtection="1">
      <alignment horizontal="right" readingOrder="2"/>
    </xf>
    <xf numFmtId="2" fontId="10" fillId="3" borderId="16" xfId="2" applyNumberFormat="1" applyFont="1" applyFill="1" applyBorder="1" applyAlignment="1" applyProtection="1">
      <alignment horizontal="right" readingOrder="2"/>
    </xf>
    <xf numFmtId="3" fontId="20" fillId="0" borderId="16" xfId="2" applyNumberFormat="1" applyFont="1" applyFill="1" applyBorder="1" applyAlignment="1" applyProtection="1">
      <alignment horizontal="right" readingOrder="2"/>
    </xf>
    <xf numFmtId="3" fontId="5" fillId="0" borderId="16" xfId="2" applyNumberFormat="1" applyFont="1" applyFill="1" applyBorder="1" applyAlignment="1" applyProtection="1">
      <alignment horizontal="right" readingOrder="2"/>
    </xf>
    <xf numFmtId="3" fontId="5" fillId="0" borderId="18" xfId="2" applyNumberFormat="1" applyFont="1" applyFill="1" applyBorder="1" applyAlignment="1" applyProtection="1">
      <alignment wrapText="1"/>
      <protection locked="0"/>
    </xf>
    <xf numFmtId="2" fontId="21" fillId="3" borderId="16" xfId="2" applyNumberFormat="1" applyFont="1" applyFill="1" applyBorder="1" applyAlignment="1" applyProtection="1">
      <alignment horizontal="right" readingOrder="2"/>
    </xf>
    <xf numFmtId="49" fontId="20" fillId="0" borderId="16" xfId="2" applyNumberFormat="1" applyFont="1" applyFill="1" applyBorder="1" applyAlignment="1" applyProtection="1">
      <alignment horizontal="right" readingOrder="2"/>
    </xf>
    <xf numFmtId="3" fontId="3" fillId="4" borderId="7" xfId="2" applyNumberFormat="1" applyFont="1" applyFill="1" applyBorder="1" applyAlignment="1" applyProtection="1">
      <protection locked="0"/>
    </xf>
    <xf numFmtId="3" fontId="9" fillId="3" borderId="20" xfId="2" applyNumberFormat="1" applyFont="1" applyFill="1" applyBorder="1" applyAlignment="1" applyProtection="1">
      <alignment horizontal="right" readingOrder="2"/>
    </xf>
    <xf numFmtId="3" fontId="14" fillId="3" borderId="21" xfId="2" applyNumberFormat="1" applyFont="1" applyFill="1" applyBorder="1" applyAlignment="1" applyProtection="1">
      <alignment horizontal="right" readingOrder="2"/>
    </xf>
    <xf numFmtId="49" fontId="14" fillId="3" borderId="21" xfId="2" applyNumberFormat="1" applyFont="1" applyFill="1" applyBorder="1" applyAlignment="1" applyProtection="1">
      <alignment horizontal="right" readingOrder="2"/>
    </xf>
    <xf numFmtId="2" fontId="14" fillId="3" borderId="21" xfId="2" applyNumberFormat="1" applyFont="1" applyFill="1" applyBorder="1" applyAlignment="1" applyProtection="1">
      <alignment horizontal="right" readingOrder="2"/>
    </xf>
    <xf numFmtId="3" fontId="14" fillId="3" borderId="22" xfId="2" applyNumberFormat="1" applyFont="1" applyFill="1" applyBorder="1" applyAlignment="1" applyProtection="1">
      <alignment horizontal="right" readingOrder="2"/>
    </xf>
    <xf numFmtId="3" fontId="14" fillId="3" borderId="23" xfId="2" applyNumberFormat="1" applyFont="1" applyFill="1" applyBorder="1" applyAlignment="1" applyProtection="1">
      <alignment vertical="top" readingOrder="2"/>
    </xf>
    <xf numFmtId="3" fontId="5" fillId="3" borderId="24" xfId="2" applyNumberFormat="1" applyFont="1" applyFill="1" applyBorder="1" applyAlignment="1" applyProtection="1">
      <alignment wrapText="1"/>
    </xf>
    <xf numFmtId="3" fontId="3" fillId="0" borderId="0" xfId="2" applyNumberFormat="1" applyFont="1" applyFill="1" applyAlignment="1" applyProtection="1">
      <alignment horizontal="right"/>
    </xf>
    <xf numFmtId="49" fontId="5" fillId="0" borderId="0" xfId="2" applyNumberFormat="1" applyFont="1" applyFill="1" applyAlignment="1" applyProtection="1">
      <alignment horizontal="right"/>
    </xf>
    <xf numFmtId="3" fontId="5" fillId="0" borderId="0" xfId="2" applyNumberFormat="1" applyFont="1" applyFill="1" applyAlignment="1" applyProtection="1">
      <alignment wrapText="1"/>
    </xf>
    <xf numFmtId="3" fontId="3" fillId="5" borderId="0" xfId="2" applyNumberFormat="1" applyFont="1" applyFill="1" applyBorder="1" applyAlignment="1" applyProtection="1">
      <alignment horizontal="center" wrapText="1"/>
    </xf>
    <xf numFmtId="3" fontId="5" fillId="0" borderId="0" xfId="2" applyNumberFormat="1" applyFont="1" applyBorder="1" applyProtection="1">
      <alignment wrapText="1"/>
    </xf>
    <xf numFmtId="0" fontId="23" fillId="6" borderId="34" xfId="3" applyFont="1" applyFill="1" applyBorder="1" applyAlignment="1" applyProtection="1">
      <alignment horizontal="center" vertical="center"/>
    </xf>
    <xf numFmtId="3" fontId="6" fillId="0" borderId="0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Border="1" applyAlignment="1" applyProtection="1">
      <alignment horizontal="right" vertical="center"/>
    </xf>
    <xf numFmtId="3" fontId="9" fillId="3" borderId="1" xfId="2" applyNumberFormat="1" applyFont="1" applyFill="1" applyBorder="1" applyAlignment="1" applyProtection="1">
      <alignment horizontal="right" readingOrder="2"/>
    </xf>
    <xf numFmtId="3" fontId="9" fillId="3" borderId="2" xfId="2" applyNumberFormat="1" applyFont="1" applyFill="1" applyBorder="1" applyAlignment="1" applyProtection="1">
      <alignment horizontal="right" readingOrder="2"/>
    </xf>
    <xf numFmtId="3" fontId="9" fillId="3" borderId="3" xfId="2" applyNumberFormat="1" applyFont="1" applyFill="1" applyBorder="1" applyAlignment="1" applyProtection="1">
      <alignment horizontal="right" readingOrder="2"/>
    </xf>
    <xf numFmtId="3" fontId="10" fillId="4" borderId="4" xfId="2" applyNumberFormat="1" applyFont="1" applyFill="1" applyBorder="1" applyAlignment="1" applyProtection="1">
      <alignment horizontal="center" vertical="center" wrapText="1"/>
    </xf>
    <xf numFmtId="3" fontId="9" fillId="4" borderId="4" xfId="2" applyNumberFormat="1" applyFont="1" applyFill="1" applyBorder="1" applyAlignment="1" applyProtection="1">
      <alignment horizontal="centerContinuous" wrapText="1"/>
    </xf>
    <xf numFmtId="3" fontId="9" fillId="3" borderId="5" xfId="2" applyNumberFormat="1" applyFont="1" applyFill="1" applyBorder="1" applyAlignment="1" applyProtection="1">
      <alignment horizontal="right" readingOrder="2"/>
    </xf>
    <xf numFmtId="3" fontId="9" fillId="3" borderId="0" xfId="2" applyNumberFormat="1" applyFont="1" applyFill="1" applyBorder="1" applyAlignment="1" applyProtection="1">
      <alignment horizontal="right" readingOrder="2"/>
    </xf>
    <xf numFmtId="3" fontId="9" fillId="3" borderId="6" xfId="2" applyNumberFormat="1" applyFont="1" applyFill="1" applyBorder="1" applyAlignment="1" applyProtection="1">
      <alignment horizontal="right" readingOrder="2"/>
    </xf>
    <xf numFmtId="3" fontId="10" fillId="4" borderId="7" xfId="2" applyNumberFormat="1" applyFont="1" applyFill="1" applyBorder="1" applyAlignment="1" applyProtection="1">
      <alignment horizontal="center" vertical="center" wrapText="1"/>
    </xf>
    <xf numFmtId="3" fontId="24" fillId="4" borderId="8" xfId="2" applyNumberFormat="1" applyFont="1" applyFill="1" applyBorder="1" applyAlignment="1" applyProtection="1">
      <alignment horizontal="center" vertical="center" wrapText="1"/>
    </xf>
    <xf numFmtId="3" fontId="10" fillId="4" borderId="8" xfId="2" applyNumberFormat="1" applyFont="1" applyFill="1" applyBorder="1" applyAlignment="1" applyProtection="1">
      <alignment horizontal="center" vertical="center" wrapText="1"/>
    </xf>
    <xf numFmtId="3" fontId="9" fillId="3" borderId="9" xfId="2" applyNumberFormat="1" applyFont="1" applyFill="1" applyBorder="1" applyAlignment="1" applyProtection="1">
      <alignment horizontal="right" readingOrder="2"/>
    </xf>
    <xf numFmtId="3" fontId="9" fillId="3" borderId="10" xfId="2" applyNumberFormat="1" applyFont="1" applyFill="1" applyBorder="1" applyAlignment="1" applyProtection="1">
      <alignment horizontal="right" readingOrder="2"/>
    </xf>
    <xf numFmtId="3" fontId="25" fillId="3" borderId="10" xfId="2" applyNumberFormat="1" applyFont="1" applyFill="1" applyBorder="1" applyAlignment="1" applyProtection="1">
      <alignment horizontal="right" readingOrder="2"/>
    </xf>
    <xf numFmtId="3" fontId="10" fillId="4" borderId="11" xfId="2" applyNumberFormat="1" applyFont="1" applyFill="1" applyBorder="1" applyAlignment="1" applyProtection="1">
      <alignment horizontal="center" vertical="center" wrapText="1"/>
    </xf>
    <xf numFmtId="3" fontId="9" fillId="3" borderId="12" xfId="2" applyNumberFormat="1" applyFont="1" applyFill="1" applyBorder="1" applyAlignment="1" applyProtection="1">
      <alignment horizontal="right" readingOrder="2"/>
    </xf>
    <xf numFmtId="3" fontId="9" fillId="3" borderId="13" xfId="2" applyNumberFormat="1" applyFont="1" applyFill="1" applyBorder="1" applyAlignment="1" applyProtection="1">
      <alignment horizontal="right" readingOrder="2"/>
    </xf>
    <xf numFmtId="49" fontId="9" fillId="3" borderId="13" xfId="2" applyNumberFormat="1" applyFont="1" applyFill="1" applyBorder="1" applyAlignment="1" applyProtection="1">
      <alignment horizontal="right" readingOrder="2"/>
    </xf>
    <xf numFmtId="3" fontId="9" fillId="3" borderId="14" xfId="2" applyNumberFormat="1" applyFont="1" applyFill="1" applyBorder="1" applyAlignment="1" applyProtection="1">
      <alignment horizontal="right" readingOrder="2"/>
    </xf>
    <xf numFmtId="3" fontId="10" fillId="4" borderId="8" xfId="2" applyNumberFormat="1" applyFont="1" applyFill="1" applyBorder="1" applyAlignment="1" applyProtection="1">
      <alignment horizontal="center" vertical="center" wrapText="1"/>
    </xf>
    <xf numFmtId="3" fontId="26" fillId="4" borderId="8" xfId="2" applyNumberFormat="1" applyFont="1" applyFill="1" applyBorder="1" applyAlignment="1" applyProtection="1">
      <alignment horizontal="centerContinuous" vertical="center" wrapText="1"/>
    </xf>
    <xf numFmtId="1" fontId="26" fillId="4" borderId="8" xfId="2" applyNumberFormat="1" applyFont="1" applyFill="1" applyBorder="1" applyAlignment="1" applyProtection="1">
      <alignment horizontal="centerContinuous" vertical="center" wrapText="1"/>
    </xf>
    <xf numFmtId="3" fontId="3" fillId="0" borderId="0" xfId="2" applyNumberFormat="1" applyFont="1" applyFill="1" applyBorder="1" applyAlignment="1" applyProtection="1">
      <alignment horizontal="right"/>
    </xf>
    <xf numFmtId="3" fontId="5" fillId="0" borderId="0" xfId="2" applyNumberFormat="1" applyFont="1" applyFill="1" applyAlignment="1">
      <alignment wrapText="1"/>
    </xf>
    <xf numFmtId="3" fontId="5" fillId="0" borderId="0" xfId="2" applyNumberFormat="1" applyFont="1" applyFill="1" applyAlignment="1" applyProtection="1">
      <alignment horizontal="right"/>
    </xf>
    <xf numFmtId="3" fontId="3" fillId="4" borderId="25" xfId="2" applyNumberFormat="1" applyFont="1" applyFill="1" applyBorder="1" applyAlignment="1" applyProtection="1">
      <alignment horizontal="right"/>
    </xf>
    <xf numFmtId="3" fontId="5" fillId="4" borderId="26" xfId="2" applyNumberFormat="1" applyFont="1" applyFill="1" applyBorder="1" applyAlignment="1" applyProtection="1">
      <alignment horizontal="right"/>
    </xf>
    <xf numFmtId="0" fontId="28" fillId="4" borderId="25" xfId="2" applyNumberFormat="1" applyFont="1" applyFill="1" applyBorder="1" applyAlignment="1" applyProtection="1">
      <alignment horizontal="right" readingOrder="2"/>
    </xf>
    <xf numFmtId="3" fontId="5" fillId="4" borderId="27" xfId="2" applyNumberFormat="1" applyFont="1" applyFill="1" applyBorder="1" applyAlignment="1" applyProtection="1">
      <alignment horizontal="right"/>
    </xf>
    <xf numFmtId="3" fontId="5" fillId="4" borderId="28" xfId="2" applyNumberFormat="1" applyFont="1" applyFill="1" applyBorder="1" applyAlignment="1" applyProtection="1">
      <alignment horizontal="right"/>
    </xf>
    <xf numFmtId="3" fontId="3" fillId="4" borderId="4" xfId="2" applyNumberFormat="1" applyFont="1" applyFill="1" applyBorder="1" applyAlignment="1" applyProtection="1">
      <alignment horizontal="right" wrapText="1"/>
    </xf>
    <xf numFmtId="3" fontId="3" fillId="4" borderId="12" xfId="2" applyNumberFormat="1" applyFont="1" applyFill="1" applyBorder="1" applyAlignment="1" applyProtection="1">
      <alignment horizontal="right"/>
    </xf>
    <xf numFmtId="3" fontId="5" fillId="4" borderId="29" xfId="2" applyNumberFormat="1" applyFont="1" applyFill="1" applyBorder="1" applyAlignment="1" applyProtection="1">
      <alignment horizontal="right" readingOrder="2"/>
    </xf>
    <xf numFmtId="3" fontId="5" fillId="4" borderId="12" xfId="2" applyNumberFormat="1" applyFont="1" applyFill="1" applyBorder="1" applyAlignment="1" applyProtection="1">
      <alignment horizontal="right" readingOrder="2"/>
    </xf>
    <xf numFmtId="3" fontId="5" fillId="4" borderId="13" xfId="2" applyNumberFormat="1" applyFont="1" applyFill="1" applyBorder="1" applyAlignment="1" applyProtection="1">
      <alignment horizontal="right" readingOrder="2"/>
    </xf>
    <xf numFmtId="3" fontId="5" fillId="4" borderId="14" xfId="2" applyNumberFormat="1" applyFont="1" applyFill="1" applyBorder="1" applyAlignment="1" applyProtection="1">
      <alignment horizontal="right" readingOrder="2"/>
    </xf>
    <xf numFmtId="3" fontId="5" fillId="3" borderId="7" xfId="2" applyNumberFormat="1" applyFont="1" applyFill="1" applyBorder="1" applyAlignment="1" applyProtection="1">
      <alignment horizontal="right" readingOrder="2"/>
    </xf>
    <xf numFmtId="3" fontId="3" fillId="4" borderId="30" xfId="2" applyNumberFormat="1" applyFont="1" applyFill="1" applyBorder="1" applyAlignment="1" applyProtection="1">
      <alignment horizontal="right"/>
    </xf>
    <xf numFmtId="49" fontId="5" fillId="4" borderId="31" xfId="2" applyNumberFormat="1" applyFont="1" applyFill="1" applyBorder="1" applyAlignment="1" applyProtection="1">
      <alignment horizontal="right"/>
    </xf>
    <xf numFmtId="49" fontId="5" fillId="4" borderId="30" xfId="2" applyNumberFormat="1" applyFont="1" applyFill="1" applyBorder="1" applyAlignment="1" applyProtection="1">
      <alignment horizontal="right"/>
    </xf>
    <xf numFmtId="49" fontId="5" fillId="4" borderId="32" xfId="2" applyNumberFormat="1" applyFont="1" applyFill="1" applyBorder="1" applyAlignment="1" applyProtection="1">
      <alignment horizontal="right"/>
    </xf>
    <xf numFmtId="49" fontId="5" fillId="4" borderId="33" xfId="2" applyNumberFormat="1" applyFont="1" applyFill="1" applyBorder="1" applyAlignment="1" applyProtection="1">
      <alignment horizontal="right"/>
    </xf>
    <xf numFmtId="3" fontId="5" fillId="4" borderId="4" xfId="2" applyNumberFormat="1" applyFont="1" applyFill="1" applyBorder="1" applyAlignment="1" applyProtection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 applyProtection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wrapText="1"/>
    </xf>
    <xf numFmtId="3" fontId="5" fillId="0" borderId="0" xfId="2" applyNumberFormat="1" applyFont="1" applyAlignment="1">
      <alignment wrapText="1"/>
    </xf>
    <xf numFmtId="3" fontId="5" fillId="0" borderId="0" xfId="2" applyNumberFormat="1" applyFont="1" applyAlignment="1" applyProtection="1">
      <alignment horizontal="right" wrapText="1"/>
    </xf>
  </cellXfs>
  <cellStyles count="4">
    <cellStyle name="Normal" xfId="0" builtinId="0"/>
    <cellStyle name="Normal_11" xfId="2" xr:uid="{00000000-0005-0000-0000-000001000000}"/>
    <cellStyle name="Percent" xfId="1" builtinId="5"/>
    <cellStyle name="היפר-קישור" xfId="3" builtinId="8"/>
  </cellStyles>
  <dxfs count="2">
    <dxf>
      <font>
        <b/>
        <i val="0"/>
        <strike val="0"/>
      </font>
      <fill>
        <patternFill>
          <bgColor rgb="FFC0C0C0"/>
        </patternFill>
      </fill>
    </dxf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VIVIT/EXCEL/&#1496;&#1493;&#1508;&#1505;106/2026/2/DIRINB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טופס 106 חודשי משתתף"/>
      <sheetName val="נספח א"/>
      <sheetName val="נספח א1"/>
      <sheetName val="נספחים ב וג"/>
      <sheetName val="נספח ב3"/>
      <sheetName val="נספח ד1"/>
      <sheetName val="נספח ה"/>
      <sheetName val="נספח ו"/>
      <sheetName val="נספח ז"/>
      <sheetName val="נספח ג3-ט"/>
      <sheetName val="נספח ג3-י"/>
      <sheetName val="נספח ג3-י חדשה"/>
      <sheetName val="נספח ג3.01"/>
      <sheetName val="נספח ג3.02"/>
      <sheetName val="נספח ג3.03"/>
      <sheetName val="נספח ג3.04"/>
      <sheetName val="נספח ג3.05"/>
      <sheetName val="נספח ג3.06"/>
      <sheetName val="נספח ג3.07"/>
      <sheetName val="נספח ג3.08"/>
      <sheetName val="נספח ג3.09"/>
      <sheetName val="נספח ג3.10"/>
      <sheetName val="נספח ג3.11"/>
      <sheetName val="נספח ג3.12"/>
      <sheetName val="נספח ג3.13"/>
      <sheetName val="נספח ג3.14"/>
      <sheetName val="נספח ג3.15"/>
      <sheetName val="נספח ג3.16"/>
      <sheetName val="נספח ג3.17"/>
      <sheetName val="נספח ג3.18"/>
      <sheetName val="נספח ג3.19"/>
      <sheetName val="נספח ג3.20"/>
      <sheetName val="נספח ג3.21"/>
      <sheetName val="נספח ג3.22"/>
      <sheetName val="נספח ג3.23"/>
      <sheetName val="נספח ג3.24"/>
      <sheetName val="נספח ג3.25"/>
      <sheetName val="נספח ג3.26"/>
      <sheetName val="נספח ג3.27"/>
      <sheetName val="נספח ג3.28"/>
      <sheetName val="נספח ג3.29"/>
      <sheetName val="נספח ג3.30"/>
      <sheetName val="נספח ג3.31"/>
      <sheetName val="נספח ג3.32"/>
      <sheetName val="נספח ג3.33"/>
      <sheetName val="נספח ג3.34"/>
      <sheetName val="נספח ג3.35"/>
      <sheetName val="נספח ג3.36"/>
      <sheetName val="נספח ג3.37"/>
      <sheetName val="נספח ג3.38"/>
      <sheetName val="נספח ג3.39"/>
      <sheetName val="נספח ג3.40"/>
      <sheetName val="נספח ג3.41"/>
      <sheetName val="נספח ג3.42"/>
      <sheetName val="נספח ג3.43"/>
      <sheetName val="נספח ג3.44"/>
      <sheetName val="נספח ג3.45"/>
      <sheetName val="נספח ג3.46"/>
      <sheetName val="נספח ג3.47"/>
      <sheetName val="נספח ג3.48"/>
      <sheetName val="נספח ג3.49"/>
      <sheetName val="נספח ג3.50"/>
      <sheetName val="נספח ג3.51"/>
      <sheetName val="נספח ג3.52"/>
      <sheetName val="נספח ג3.53"/>
      <sheetName val="נספח ג3.54"/>
      <sheetName val="נספח ג3.55"/>
      <sheetName val="נספח ג3.56"/>
      <sheetName val="נספח ג3.57"/>
      <sheetName val="נספח ג3.58"/>
      <sheetName val="נספח ג3.59"/>
      <sheetName val="נספח ג3.60"/>
      <sheetName val="נספח ג3.61"/>
      <sheetName val="נספח ג3.62"/>
      <sheetName val="נספח ג3.63"/>
      <sheetName val="נספח ג3.64"/>
      <sheetName val="נספח ג3.65"/>
      <sheetName val="נספח ג3.66"/>
      <sheetName val="נספח ג3.67"/>
      <sheetName val="נספח ג3.68"/>
      <sheetName val="נספח ג3.69"/>
      <sheetName val="נספח ג3.70"/>
      <sheetName val="נספח ג3.71"/>
    </sheetNames>
    <sheetDataSet>
      <sheetData sheetId="0">
        <row r="1">
          <cell r="A1" t="str">
            <v>V2.01</v>
          </cell>
        </row>
        <row r="2">
          <cell r="C2" t="str">
            <v>אי.די.אי חברה לביטוח הע"מ</v>
          </cell>
        </row>
        <row r="3">
          <cell r="C3" t="str">
            <v>פברואר-2026</v>
          </cell>
        </row>
        <row r="4">
          <cell r="C4" t="str">
            <v>28.02.26</v>
          </cell>
        </row>
        <row r="64"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</row>
        <row r="104">
          <cell r="G104" t="str">
            <v xml:space="preserve"> הסכומים באלפי ש"ח </v>
          </cell>
        </row>
      </sheetData>
      <sheetData sheetId="1">
        <row r="158">
          <cell r="H158" t="str">
            <v>ת"א 35</v>
          </cell>
        </row>
        <row r="162">
          <cell r="H162" t="str">
            <v>ת"א 90</v>
          </cell>
        </row>
        <row r="305">
          <cell r="H305" t="str">
            <v>שכבת חוב (Tranch) בדירוג AA- ומעלה</v>
          </cell>
        </row>
        <row r="306">
          <cell r="H306" t="str">
            <v xml:space="preserve">שכבת חוב (Tranch) בדירוג BBB- ועד A+ </v>
          </cell>
        </row>
        <row r="307">
          <cell r="H307" t="str">
            <v>שכבת חוב (Tranch) בדירוג BB ומטה</v>
          </cell>
        </row>
        <row r="308">
          <cell r="H308" t="str">
            <v>שכבת הון (Equity Tranch)</v>
          </cell>
        </row>
        <row r="400">
          <cell r="F400" t="str">
            <v>מובטחות בבטחונות אחרים והלוואות עם ערבות מדינה</v>
          </cell>
        </row>
      </sheetData>
      <sheetData sheetId="2"/>
      <sheetData sheetId="3"/>
      <sheetData sheetId="4"/>
      <sheetData sheetId="5">
        <row r="10">
          <cell r="C10" t="str">
            <v>קרן ח'</v>
          </cell>
        </row>
        <row r="11">
          <cell r="C11" t="str">
            <v>קרן ט'</v>
          </cell>
        </row>
        <row r="12">
          <cell r="C12" t="str">
            <v>קרן י'</v>
          </cell>
        </row>
        <row r="13">
          <cell r="C13" t="str">
            <v>קרן י' פוליסות שהונפקו לאחר 1.1.04</v>
          </cell>
        </row>
        <row r="30">
          <cell r="B30">
            <v>1</v>
          </cell>
          <cell r="C30" t="str">
            <v>איי. די. איי. חברה לביטוח בע"מ מסלול אג"ח ממשלות</v>
          </cell>
        </row>
        <row r="31">
          <cell r="B31">
            <v>98</v>
          </cell>
          <cell r="C31" t="str">
            <v>איי.די.איי. מסלול אשראי ואג"ח</v>
          </cell>
        </row>
        <row r="32">
          <cell r="B32">
            <v>108</v>
          </cell>
          <cell r="C32" t="str">
            <v>אי.די.אי.-כללי</v>
          </cell>
        </row>
        <row r="33">
          <cell r="B33">
            <v>12895</v>
          </cell>
          <cell r="C33" t="str">
            <v>איי. די. איי. מסלול מניות</v>
          </cell>
        </row>
        <row r="34">
          <cell r="B34">
            <v>15779</v>
          </cell>
          <cell r="C34" t="str">
            <v>איי.דיא.איי מחקה S&amp;P500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2"/>
  <sheetViews>
    <sheetView showGridLines="0" rightToLeft="1" tabSelected="1" topLeftCell="A7" zoomScaleNormal="100" workbookViewId="0">
      <selection sqref="A1:S1048576"/>
    </sheetView>
  </sheetViews>
  <sheetFormatPr defaultRowHeight="15" x14ac:dyDescent="0.25"/>
  <cols>
    <col min="1" max="1" width="4.125" style="129" customWidth="1"/>
    <col min="2" max="2" width="2" style="130" customWidth="1"/>
    <col min="3" max="3" width="1.875" style="130" customWidth="1"/>
    <col min="4" max="4" width="2.875" style="130" customWidth="1"/>
    <col min="5" max="6" width="2.5" style="130" customWidth="1"/>
    <col min="7" max="7" width="3.25" style="130" customWidth="1"/>
    <col min="8" max="8" width="2.5" style="130" customWidth="1"/>
    <col min="9" max="9" width="43.875" style="130" customWidth="1"/>
    <col min="10" max="10" width="12.875" style="133" customWidth="1"/>
    <col min="11" max="11" width="10.75" style="133" customWidth="1"/>
    <col min="12" max="12" width="9.125" style="133" customWidth="1"/>
    <col min="13" max="13" width="8.75" style="133" customWidth="1"/>
    <col min="14" max="14" width="12.25" style="133" customWidth="1"/>
    <col min="15" max="15" width="9.375" style="133" customWidth="1"/>
    <col min="16" max="16" width="9.125" style="133" customWidth="1"/>
    <col min="17" max="19" width="9.375" style="133" customWidth="1"/>
    <col min="22" max="22" width="10.5" bestFit="1" customWidth="1"/>
  </cols>
  <sheetData>
    <row r="1" spans="1:22" ht="30.75" thickBot="1" x14ac:dyDescent="0.4">
      <c r="A1" s="78" t="str">
        <f>[1]הערות!A1</f>
        <v>V2.01</v>
      </c>
      <c r="B1" s="2" t="str">
        <f>[1]הערות!C2</f>
        <v>אי.די.אי חברה לביטוח הע"מ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2" ht="21.75" thickTop="1" thickBot="1" x14ac:dyDescent="0.4">
      <c r="A2" s="79"/>
      <c r="B2" s="6" t="s">
        <v>207</v>
      </c>
      <c r="C2" s="3"/>
      <c r="D2" s="3"/>
      <c r="E2" s="3"/>
      <c r="F2" s="3"/>
      <c r="G2" s="3"/>
      <c r="H2" s="3"/>
      <c r="I2" s="3"/>
      <c r="J2" s="7"/>
      <c r="K2" s="7"/>
      <c r="L2" s="8" t="str">
        <f>[1]הערות!C4</f>
        <v>28.02.26</v>
      </c>
      <c r="M2" s="7"/>
      <c r="N2" s="80" t="s">
        <v>214</v>
      </c>
      <c r="O2" s="7"/>
      <c r="P2" s="7"/>
      <c r="Q2" s="7"/>
      <c r="R2" s="7"/>
      <c r="S2" s="7"/>
    </row>
    <row r="3" spans="1:22" ht="17.25" thickTop="1" x14ac:dyDescent="0.3">
      <c r="A3" s="79"/>
      <c r="B3" s="9" t="str">
        <f>CONCATENATE([1]הערות!$G$104)</f>
        <v xml:space="preserve"> הסכומים באלפי ש"ח </v>
      </c>
      <c r="C3" s="3"/>
      <c r="D3" s="3"/>
      <c r="E3" s="3"/>
      <c r="F3" s="3"/>
      <c r="G3" s="3"/>
      <c r="H3" s="3"/>
      <c r="I3" s="3"/>
      <c r="J3" s="10"/>
      <c r="K3" s="10" t="str">
        <f>CONCATENATE(I1)</f>
        <v/>
      </c>
      <c r="L3" s="10"/>
      <c r="M3" s="10"/>
      <c r="N3" s="10"/>
      <c r="O3" s="10">
        <v>1</v>
      </c>
      <c r="P3" s="10">
        <f>O3+1</f>
        <v>2</v>
      </c>
      <c r="Q3" s="10">
        <f t="shared" ref="Q3:S3" si="0">P3+1</f>
        <v>3</v>
      </c>
      <c r="R3" s="10">
        <f t="shared" si="0"/>
        <v>4</v>
      </c>
      <c r="S3" s="10">
        <f t="shared" si="0"/>
        <v>5</v>
      </c>
    </row>
    <row r="4" spans="1:22" ht="16.5" x14ac:dyDescent="0.2">
      <c r="A4" s="81"/>
      <c r="B4" s="82"/>
      <c r="C4" s="82"/>
      <c r="D4" s="82"/>
      <c r="E4" s="82"/>
      <c r="F4" s="82"/>
      <c r="G4" s="82"/>
      <c r="H4" s="82"/>
      <c r="I4" s="82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2" ht="16.5" x14ac:dyDescent="0.2">
      <c r="A5" s="81"/>
      <c r="B5" s="82"/>
      <c r="C5" s="82"/>
      <c r="D5" s="82"/>
      <c r="E5" s="82"/>
      <c r="F5" s="82"/>
      <c r="G5" s="82"/>
      <c r="H5" s="82"/>
      <c r="I5" s="82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2" ht="14.25" customHeight="1" x14ac:dyDescent="0.25">
      <c r="A6" s="83"/>
      <c r="B6" s="84"/>
      <c r="C6" s="84"/>
      <c r="D6" s="84"/>
      <c r="E6" s="84"/>
      <c r="F6" s="84"/>
      <c r="G6" s="84"/>
      <c r="H6" s="84"/>
      <c r="I6" s="85"/>
      <c r="J6" s="86" t="s">
        <v>0</v>
      </c>
      <c r="K6" s="87" t="s">
        <v>1</v>
      </c>
      <c r="L6" s="87"/>
      <c r="M6" s="87"/>
      <c r="N6" s="87"/>
      <c r="O6" s="87"/>
      <c r="P6" s="87"/>
      <c r="Q6" s="87"/>
      <c r="R6" s="87"/>
      <c r="S6" s="87"/>
    </row>
    <row r="7" spans="1:22" ht="17.25" x14ac:dyDescent="0.25">
      <c r="A7" s="88"/>
      <c r="B7" s="89"/>
      <c r="C7" s="89"/>
      <c r="D7" s="89"/>
      <c r="E7" s="89"/>
      <c r="F7" s="89"/>
      <c r="G7" s="89"/>
      <c r="H7" s="89"/>
      <c r="I7" s="90"/>
      <c r="J7" s="91"/>
      <c r="K7" s="92">
        <v>10</v>
      </c>
      <c r="L7" s="92">
        <v>11</v>
      </c>
      <c r="M7" s="92">
        <v>12</v>
      </c>
      <c r="N7" s="92">
        <v>13</v>
      </c>
      <c r="O7" s="93"/>
      <c r="P7" s="93"/>
      <c r="Q7" s="93"/>
      <c r="R7" s="93"/>
      <c r="S7" s="93"/>
    </row>
    <row r="8" spans="1:22" ht="138" x14ac:dyDescent="0.25">
      <c r="A8" s="94"/>
      <c r="B8" s="95"/>
      <c r="C8" s="95"/>
      <c r="D8" s="95"/>
      <c r="E8" s="95"/>
      <c r="F8" s="95"/>
      <c r="G8" s="95"/>
      <c r="H8" s="95"/>
      <c r="I8" s="96" t="s">
        <v>214</v>
      </c>
      <c r="J8" s="91"/>
      <c r="K8" s="97" t="str">
        <f>'[1]נספחים ב וג'!$C$10</f>
        <v>קרן ח'</v>
      </c>
      <c r="L8" s="97" t="str">
        <f>'[1]נספחים ב וג'!$C$11</f>
        <v>קרן ט'</v>
      </c>
      <c r="M8" s="97" t="str">
        <f>'[1]נספחים ב וג'!$C$12</f>
        <v>קרן י'</v>
      </c>
      <c r="N8" s="97" t="str">
        <f>'[1]נספחים ב וג'!$C$13</f>
        <v>קרן י' פוליסות שהונפקו לאחר 1.1.04</v>
      </c>
      <c r="O8" s="97" t="str">
        <f>'[1]נספחים ב וג'!$C$30</f>
        <v>איי. די. איי. חברה לביטוח בע"מ מסלול אג"ח ממשלות</v>
      </c>
      <c r="P8" s="97" t="str">
        <f>'[1]נספחים ב וג'!$C$31</f>
        <v>איי.די.איי. מסלול אשראי ואג"ח</v>
      </c>
      <c r="Q8" s="97" t="str">
        <f>'[1]נספחים ב וג'!$C$32</f>
        <v>אי.די.אי.-כללי</v>
      </c>
      <c r="R8" s="97" t="str">
        <f>'[1]נספחים ב וג'!$C$33</f>
        <v>איי. די. איי. מסלול מניות</v>
      </c>
      <c r="S8" s="97" t="str">
        <f>'[1]נספחים ב וג'!$C$34</f>
        <v>איי.דיא.איי מחקה S&amp;P500</v>
      </c>
    </row>
    <row r="9" spans="1:22" ht="14.25" customHeight="1" x14ac:dyDescent="0.25">
      <c r="A9" s="98" t="s">
        <v>2</v>
      </c>
      <c r="B9" s="99"/>
      <c r="C9" s="99"/>
      <c r="D9" s="99"/>
      <c r="E9" s="99"/>
      <c r="F9" s="100"/>
      <c r="G9" s="99"/>
      <c r="H9" s="99"/>
      <c r="I9" s="101"/>
      <c r="J9" s="102"/>
      <c r="K9" s="103" t="str">
        <f>[1]הערות!$D$64</f>
        <v/>
      </c>
      <c r="L9" s="103" t="str">
        <f>[1]הערות!$E$64</f>
        <v/>
      </c>
      <c r="M9" s="103" t="str">
        <f>[1]הערות!$F$64</f>
        <v/>
      </c>
      <c r="N9" s="103" t="str">
        <f>[1]הערות!$G$64</f>
        <v/>
      </c>
      <c r="O9" s="104">
        <f>'[1]נספחים ב וג'!$B$30</f>
        <v>1</v>
      </c>
      <c r="P9" s="104">
        <f>'[1]נספחים ב וג'!$B$31</f>
        <v>98</v>
      </c>
      <c r="Q9" s="104">
        <f>'[1]נספחים ב וג'!$B$32</f>
        <v>108</v>
      </c>
      <c r="R9" s="104">
        <f>'[1]נספחים ב וג'!$B$33</f>
        <v>12895</v>
      </c>
      <c r="S9" s="104">
        <f>'[1]נספחים ב וג'!$B$34</f>
        <v>15779</v>
      </c>
    </row>
    <row r="10" spans="1:22" ht="16.5" x14ac:dyDescent="0.3">
      <c r="A10" s="11">
        <v>10</v>
      </c>
      <c r="B10" s="12" t="s">
        <v>3</v>
      </c>
      <c r="C10" s="12" t="s">
        <v>4</v>
      </c>
      <c r="D10" s="12"/>
      <c r="E10" s="12"/>
      <c r="F10" s="13"/>
      <c r="G10" s="12"/>
      <c r="H10" s="12"/>
      <c r="I10" s="12"/>
      <c r="J10" s="14">
        <f>SUM(K10:CG10)</f>
        <v>419857.26650000003</v>
      </c>
      <c r="K10" s="15">
        <f t="shared" ref="K10:S10" si="1">SUM(K11,K24,K392,K417,K454,K486,K494)</f>
        <v>0</v>
      </c>
      <c r="L10" s="15">
        <f t="shared" si="1"/>
        <v>0</v>
      </c>
      <c r="M10" s="15">
        <f t="shared" si="1"/>
        <v>0</v>
      </c>
      <c r="N10" s="15">
        <f t="shared" si="1"/>
        <v>0</v>
      </c>
      <c r="O10" s="15">
        <f t="shared" si="1"/>
        <v>80028.579310000016</v>
      </c>
      <c r="P10" s="15">
        <f t="shared" si="1"/>
        <v>71916.990689999991</v>
      </c>
      <c r="Q10" s="15">
        <f t="shared" si="1"/>
        <v>178493.73370000001</v>
      </c>
      <c r="R10" s="15">
        <f t="shared" si="1"/>
        <v>88913.715830000001</v>
      </c>
      <c r="S10" s="15">
        <f t="shared" si="1"/>
        <v>504.24696999999998</v>
      </c>
    </row>
    <row r="11" spans="1:22" ht="16.5" x14ac:dyDescent="0.3">
      <c r="A11" s="11">
        <f t="shared" ref="A11:A74" si="2">A10+1</f>
        <v>11</v>
      </c>
      <c r="B11" s="12"/>
      <c r="C11" s="12" t="s">
        <v>5</v>
      </c>
      <c r="D11" s="12" t="s">
        <v>6</v>
      </c>
      <c r="E11" s="12"/>
      <c r="F11" s="13"/>
      <c r="G11" s="12"/>
      <c r="H11" s="12"/>
      <c r="I11" s="12"/>
      <c r="J11" s="16">
        <f t="shared" ref="J11:J74" si="3">SUM(K11:CG11)</f>
        <v>22366.946499999984</v>
      </c>
      <c r="K11" s="17">
        <f t="shared" ref="K11:S11" si="4">SUM(K12,K20)</f>
        <v>0</v>
      </c>
      <c r="L11" s="17">
        <f t="shared" si="4"/>
        <v>0</v>
      </c>
      <c r="M11" s="17">
        <f t="shared" si="4"/>
        <v>0</v>
      </c>
      <c r="N11" s="17">
        <f t="shared" si="4"/>
        <v>0</v>
      </c>
      <c r="O11" s="17">
        <f t="shared" si="4"/>
        <v>1889.0093100000024</v>
      </c>
      <c r="P11" s="17">
        <f t="shared" si="4"/>
        <v>1239.1406899999977</v>
      </c>
      <c r="Q11" s="17">
        <f t="shared" si="4"/>
        <v>10564.693699999989</v>
      </c>
      <c r="R11" s="17">
        <f t="shared" si="4"/>
        <v>8659.7158299999974</v>
      </c>
      <c r="S11" s="17">
        <f t="shared" si="4"/>
        <v>14.386969999999973</v>
      </c>
    </row>
    <row r="12" spans="1:22" ht="16.5" x14ac:dyDescent="0.3">
      <c r="A12" s="11">
        <f t="shared" si="2"/>
        <v>12</v>
      </c>
      <c r="B12" s="12"/>
      <c r="C12" s="12"/>
      <c r="D12" s="18" t="s">
        <v>7</v>
      </c>
      <c r="E12" s="19" t="s">
        <v>8</v>
      </c>
      <c r="F12" s="20"/>
      <c r="G12" s="21"/>
      <c r="H12" s="21"/>
      <c r="I12" s="12"/>
      <c r="J12" s="16">
        <f t="shared" si="3"/>
        <v>22366.946499999984</v>
      </c>
      <c r="K12" s="17">
        <f t="shared" ref="K12:S12" si="5">SUM(K13:K19)</f>
        <v>0</v>
      </c>
      <c r="L12" s="17">
        <f t="shared" si="5"/>
        <v>0</v>
      </c>
      <c r="M12" s="17">
        <f t="shared" si="5"/>
        <v>0</v>
      </c>
      <c r="N12" s="17">
        <f t="shared" si="5"/>
        <v>0</v>
      </c>
      <c r="O12" s="17">
        <f t="shared" si="5"/>
        <v>1889.0093100000024</v>
      </c>
      <c r="P12" s="17">
        <f t="shared" si="5"/>
        <v>1239.1406899999977</v>
      </c>
      <c r="Q12" s="17">
        <f t="shared" si="5"/>
        <v>10564.693699999989</v>
      </c>
      <c r="R12" s="17">
        <f t="shared" si="5"/>
        <v>8659.7158299999974</v>
      </c>
      <c r="S12" s="17">
        <f t="shared" si="5"/>
        <v>14.386969999999973</v>
      </c>
    </row>
    <row r="13" spans="1:22" x14ac:dyDescent="0.25">
      <c r="A13" s="11">
        <f t="shared" si="2"/>
        <v>13</v>
      </c>
      <c r="B13" s="22"/>
      <c r="C13" s="22"/>
      <c r="D13" s="23"/>
      <c r="E13" s="23" t="s">
        <v>9</v>
      </c>
      <c r="F13" s="24" t="s">
        <v>10</v>
      </c>
      <c r="G13" s="22"/>
      <c r="H13" s="22"/>
      <c r="I13" s="22"/>
      <c r="J13" s="16">
        <f t="shared" si="3"/>
        <v>0</v>
      </c>
      <c r="K13" s="25"/>
      <c r="L13" s="25"/>
      <c r="M13" s="25"/>
      <c r="N13" s="25"/>
      <c r="O13" s="25">
        <v>0</v>
      </c>
      <c r="P13" s="25">
        <v>0</v>
      </c>
      <c r="Q13" s="25">
        <v>0</v>
      </c>
      <c r="R13" s="25">
        <v>0</v>
      </c>
      <c r="S13" s="25">
        <v>0</v>
      </c>
    </row>
    <row r="14" spans="1:22" x14ac:dyDescent="0.25">
      <c r="A14" s="11">
        <f t="shared" si="2"/>
        <v>14</v>
      </c>
      <c r="B14" s="22"/>
      <c r="C14" s="22"/>
      <c r="D14" s="23"/>
      <c r="E14" s="24" t="s">
        <v>11</v>
      </c>
      <c r="F14" s="24" t="s">
        <v>12</v>
      </c>
      <c r="G14" s="22"/>
      <c r="H14" s="22"/>
      <c r="I14" s="22"/>
      <c r="J14" s="16">
        <f t="shared" si="3"/>
        <v>2725.2064999999861</v>
      </c>
      <c r="K14" s="25"/>
      <c r="L14" s="25"/>
      <c r="M14" s="25"/>
      <c r="N14" s="25"/>
      <c r="O14" s="25">
        <v>967.99931000000242</v>
      </c>
      <c r="P14" s="25">
        <v>1379.4406899999976</v>
      </c>
      <c r="Q14" s="25">
        <v>364.50369999998804</v>
      </c>
      <c r="R14" s="25">
        <v>13.265829999998211</v>
      </c>
      <c r="S14" s="25">
        <v>-3.0300000000279396E-3</v>
      </c>
      <c r="V14" s="1"/>
    </row>
    <row r="15" spans="1:22" x14ac:dyDescent="0.25">
      <c r="A15" s="11">
        <f t="shared" si="2"/>
        <v>15</v>
      </c>
      <c r="B15" s="22"/>
      <c r="C15" s="22"/>
      <c r="D15" s="23"/>
      <c r="E15" s="24" t="s">
        <v>13</v>
      </c>
      <c r="F15" s="24" t="s">
        <v>14</v>
      </c>
      <c r="G15" s="22"/>
      <c r="H15" s="22"/>
      <c r="I15" s="22"/>
      <c r="J15" s="16">
        <f t="shared" si="3"/>
        <v>19641.739999999998</v>
      </c>
      <c r="K15" s="25"/>
      <c r="L15" s="25"/>
      <c r="M15" s="25"/>
      <c r="N15" s="25"/>
      <c r="O15" s="25">
        <v>921.01</v>
      </c>
      <c r="P15" s="25">
        <v>-140.29999999999995</v>
      </c>
      <c r="Q15" s="25">
        <v>10200.19</v>
      </c>
      <c r="R15" s="25">
        <v>8646.4499999999989</v>
      </c>
      <c r="S15" s="25">
        <v>14.39</v>
      </c>
    </row>
    <row r="16" spans="1:22" x14ac:dyDescent="0.25">
      <c r="A16" s="11">
        <f t="shared" si="2"/>
        <v>16</v>
      </c>
      <c r="B16" s="22"/>
      <c r="C16" s="22"/>
      <c r="D16" s="23"/>
      <c r="E16" s="23" t="s">
        <v>15</v>
      </c>
      <c r="F16" s="24" t="s">
        <v>16</v>
      </c>
      <c r="G16" s="22"/>
      <c r="H16" s="24"/>
      <c r="I16" s="22"/>
      <c r="J16" s="16">
        <f t="shared" si="3"/>
        <v>0</v>
      </c>
      <c r="K16" s="25"/>
      <c r="L16" s="25"/>
      <c r="M16" s="25"/>
      <c r="N16" s="25"/>
      <c r="O16" s="25"/>
      <c r="P16" s="25"/>
      <c r="Q16" s="25"/>
      <c r="R16" s="25"/>
      <c r="S16" s="25"/>
    </row>
    <row r="17" spans="1:19" x14ac:dyDescent="0.25">
      <c r="A17" s="11">
        <f t="shared" si="2"/>
        <v>17</v>
      </c>
      <c r="B17" s="22"/>
      <c r="C17" s="22"/>
      <c r="D17" s="23"/>
      <c r="E17" s="24" t="s">
        <v>17</v>
      </c>
      <c r="F17" s="24" t="s">
        <v>18</v>
      </c>
      <c r="G17" s="22"/>
      <c r="H17" s="24"/>
      <c r="I17" s="22"/>
      <c r="J17" s="16">
        <f t="shared" si="3"/>
        <v>0</v>
      </c>
      <c r="K17" s="25"/>
      <c r="L17" s="25"/>
      <c r="M17" s="25"/>
      <c r="N17" s="25"/>
      <c r="O17" s="25"/>
      <c r="P17" s="25"/>
      <c r="Q17" s="25"/>
      <c r="R17" s="25"/>
      <c r="S17" s="25"/>
    </row>
    <row r="18" spans="1:19" x14ac:dyDescent="0.25">
      <c r="A18" s="11">
        <f t="shared" si="2"/>
        <v>18</v>
      </c>
      <c r="B18" s="22"/>
      <c r="C18" s="22"/>
      <c r="D18" s="23"/>
      <c r="E18" s="24" t="s">
        <v>19</v>
      </c>
      <c r="F18" s="24" t="s">
        <v>20</v>
      </c>
      <c r="G18" s="22"/>
      <c r="H18" s="24"/>
      <c r="I18" s="24"/>
      <c r="J18" s="16">
        <f t="shared" si="3"/>
        <v>0</v>
      </c>
      <c r="K18" s="25"/>
      <c r="L18" s="25"/>
      <c r="M18" s="25"/>
      <c r="N18" s="25"/>
      <c r="O18" s="25"/>
      <c r="P18" s="25"/>
      <c r="Q18" s="25"/>
      <c r="R18" s="25"/>
      <c r="S18" s="25"/>
    </row>
    <row r="19" spans="1:19" x14ac:dyDescent="0.25">
      <c r="A19" s="11">
        <f t="shared" si="2"/>
        <v>19</v>
      </c>
      <c r="B19" s="22"/>
      <c r="C19" s="22"/>
      <c r="D19" s="23"/>
      <c r="E19" s="23" t="s">
        <v>21</v>
      </c>
      <c r="F19" s="24" t="s">
        <v>22</v>
      </c>
      <c r="G19" s="22"/>
      <c r="H19" s="24"/>
      <c r="I19" s="22"/>
      <c r="J19" s="16">
        <f t="shared" si="3"/>
        <v>0</v>
      </c>
      <c r="K19" s="25"/>
      <c r="L19" s="25"/>
      <c r="M19" s="25"/>
      <c r="N19" s="25"/>
      <c r="O19" s="25"/>
      <c r="P19" s="25"/>
      <c r="Q19" s="25"/>
      <c r="R19" s="25"/>
      <c r="S19" s="25"/>
    </row>
    <row r="20" spans="1:19" ht="16.5" x14ac:dyDescent="0.3">
      <c r="A20" s="11">
        <f t="shared" si="2"/>
        <v>20</v>
      </c>
      <c r="B20" s="22"/>
      <c r="C20" s="22"/>
      <c r="D20" s="18" t="s">
        <v>23</v>
      </c>
      <c r="E20" s="19" t="s">
        <v>24</v>
      </c>
      <c r="F20" s="24"/>
      <c r="G20" s="22"/>
      <c r="H20" s="22"/>
      <c r="I20" s="22"/>
      <c r="J20" s="16">
        <f t="shared" si="3"/>
        <v>0</v>
      </c>
      <c r="K20" s="26">
        <f t="shared" ref="K20:S20" si="6">SUM(K21:K22)</f>
        <v>0</v>
      </c>
      <c r="L20" s="26">
        <f t="shared" si="6"/>
        <v>0</v>
      </c>
      <c r="M20" s="26">
        <f t="shared" si="6"/>
        <v>0</v>
      </c>
      <c r="N20" s="26">
        <f t="shared" si="6"/>
        <v>0</v>
      </c>
      <c r="O20" s="26">
        <f t="shared" si="6"/>
        <v>0</v>
      </c>
      <c r="P20" s="26">
        <f t="shared" si="6"/>
        <v>0</v>
      </c>
      <c r="Q20" s="26">
        <f t="shared" si="6"/>
        <v>0</v>
      </c>
      <c r="R20" s="26">
        <f t="shared" si="6"/>
        <v>0</v>
      </c>
      <c r="S20" s="26">
        <f t="shared" si="6"/>
        <v>0</v>
      </c>
    </row>
    <row r="21" spans="1:19" ht="16.5" x14ac:dyDescent="0.3">
      <c r="A21" s="11">
        <f t="shared" si="2"/>
        <v>21</v>
      </c>
      <c r="B21" s="22"/>
      <c r="C21" s="22"/>
      <c r="D21" s="18"/>
      <c r="E21" s="23" t="s">
        <v>9</v>
      </c>
      <c r="F21" s="24" t="s">
        <v>25</v>
      </c>
      <c r="G21" s="22"/>
      <c r="H21" s="22"/>
      <c r="I21" s="22"/>
      <c r="J21" s="16">
        <f t="shared" si="3"/>
        <v>0</v>
      </c>
      <c r="K21" s="25"/>
      <c r="L21" s="25"/>
      <c r="M21" s="25"/>
      <c r="N21" s="25"/>
      <c r="O21" s="25"/>
      <c r="P21" s="25"/>
      <c r="Q21" s="25"/>
      <c r="R21" s="25"/>
      <c r="S21" s="25"/>
    </row>
    <row r="22" spans="1:19" x14ac:dyDescent="0.25">
      <c r="A22" s="11">
        <f t="shared" si="2"/>
        <v>22</v>
      </c>
      <c r="B22" s="22"/>
      <c r="C22" s="22"/>
      <c r="D22" s="23"/>
      <c r="E22" s="24" t="s">
        <v>11</v>
      </c>
      <c r="F22" s="24" t="s">
        <v>22</v>
      </c>
      <c r="G22" s="22"/>
      <c r="H22" s="22"/>
      <c r="I22" s="22"/>
      <c r="J22" s="16">
        <f t="shared" si="3"/>
        <v>0</v>
      </c>
      <c r="K22" s="25"/>
      <c r="L22" s="25"/>
      <c r="M22" s="25"/>
      <c r="N22" s="25"/>
      <c r="O22" s="25"/>
      <c r="P22" s="25"/>
      <c r="Q22" s="25"/>
      <c r="R22" s="25"/>
      <c r="S22" s="25"/>
    </row>
    <row r="23" spans="1:19" x14ac:dyDescent="0.25">
      <c r="A23" s="27">
        <f t="shared" si="2"/>
        <v>23</v>
      </c>
      <c r="B23" s="28"/>
      <c r="C23" s="28"/>
      <c r="D23" s="28"/>
      <c r="E23" s="28"/>
      <c r="F23" s="28"/>
      <c r="G23" s="28"/>
      <c r="H23" s="28"/>
      <c r="I23" s="29"/>
      <c r="J23" s="30"/>
      <c r="K23" s="31"/>
      <c r="L23" s="31"/>
      <c r="M23" s="31"/>
      <c r="N23" s="31"/>
      <c r="O23" s="31"/>
      <c r="P23" s="31"/>
      <c r="Q23" s="31"/>
      <c r="R23" s="31"/>
      <c r="S23" s="31"/>
    </row>
    <row r="24" spans="1:19" ht="16.5" x14ac:dyDescent="0.3">
      <c r="A24" s="11">
        <f t="shared" si="2"/>
        <v>24</v>
      </c>
      <c r="B24" s="24"/>
      <c r="C24" s="12" t="s">
        <v>26</v>
      </c>
      <c r="D24" s="32" t="s">
        <v>27</v>
      </c>
      <c r="E24" s="21"/>
      <c r="F24" s="20"/>
      <c r="G24" s="21"/>
      <c r="H24" s="21"/>
      <c r="I24" s="21"/>
      <c r="J24" s="16">
        <f t="shared" si="3"/>
        <v>392253.9</v>
      </c>
      <c r="K24" s="17">
        <f>SUM(K25,K96,K155,K189,K197,K209,K217,K234,K175,K44,K280)</f>
        <v>0</v>
      </c>
      <c r="L24" s="17">
        <f t="shared" ref="L24:S24" si="7">SUM(L25,L96,L155,L189,L197,L209,L217,L234,L175,L44,L280)</f>
        <v>0</v>
      </c>
      <c r="M24" s="17">
        <f t="shared" si="7"/>
        <v>0</v>
      </c>
      <c r="N24" s="17">
        <f t="shared" si="7"/>
        <v>0</v>
      </c>
      <c r="O24" s="17">
        <f t="shared" si="7"/>
        <v>77533.340000000011</v>
      </c>
      <c r="P24" s="17">
        <f t="shared" si="7"/>
        <v>69318.87</v>
      </c>
      <c r="Q24" s="17">
        <f t="shared" si="7"/>
        <v>164657.83000000002</v>
      </c>
      <c r="R24" s="17">
        <f t="shared" si="7"/>
        <v>80254</v>
      </c>
      <c r="S24" s="17">
        <f t="shared" si="7"/>
        <v>489.86</v>
      </c>
    </row>
    <row r="25" spans="1:19" ht="16.5" x14ac:dyDescent="0.3">
      <c r="A25" s="11">
        <f t="shared" si="2"/>
        <v>25</v>
      </c>
      <c r="B25" s="24"/>
      <c r="C25" s="21"/>
      <c r="D25" s="18" t="s">
        <v>7</v>
      </c>
      <c r="E25" s="19" t="s">
        <v>28</v>
      </c>
      <c r="F25" s="20"/>
      <c r="G25" s="21"/>
      <c r="H25" s="21"/>
      <c r="I25" s="21"/>
      <c r="J25" s="16">
        <f t="shared" si="3"/>
        <v>110435.93</v>
      </c>
      <c r="K25" s="17">
        <f>SUM(K26,K36)</f>
        <v>0</v>
      </c>
      <c r="L25" s="17">
        <f t="shared" ref="L25:S25" si="8">SUM(L26,L36)</f>
        <v>0</v>
      </c>
      <c r="M25" s="17">
        <f t="shared" si="8"/>
        <v>0</v>
      </c>
      <c r="N25" s="17">
        <f t="shared" si="8"/>
        <v>0</v>
      </c>
      <c r="O25" s="17">
        <f t="shared" si="8"/>
        <v>60570.080000000002</v>
      </c>
      <c r="P25" s="17">
        <f t="shared" si="8"/>
        <v>27488.09</v>
      </c>
      <c r="Q25" s="17">
        <f t="shared" si="8"/>
        <v>22192.01</v>
      </c>
      <c r="R25" s="17">
        <f t="shared" si="8"/>
        <v>185.75</v>
      </c>
      <c r="S25" s="17">
        <f t="shared" si="8"/>
        <v>0</v>
      </c>
    </row>
    <row r="26" spans="1:19" x14ac:dyDescent="0.25">
      <c r="A26" s="11">
        <f t="shared" si="2"/>
        <v>26</v>
      </c>
      <c r="B26" s="24"/>
      <c r="C26" s="24"/>
      <c r="D26" s="24"/>
      <c r="E26" s="22" t="s">
        <v>9</v>
      </c>
      <c r="F26" s="33" t="s">
        <v>8</v>
      </c>
      <c r="G26" s="24"/>
      <c r="H26" s="24"/>
      <c r="I26" s="24"/>
      <c r="J26" s="16">
        <f t="shared" si="3"/>
        <v>110435.93</v>
      </c>
      <c r="K26" s="34">
        <f>SUM(K27,K34:K35)</f>
        <v>0</v>
      </c>
      <c r="L26" s="34">
        <f t="shared" ref="L26:S26" si="9">SUM(L27,L34:L35)</f>
        <v>0</v>
      </c>
      <c r="M26" s="34">
        <f t="shared" si="9"/>
        <v>0</v>
      </c>
      <c r="N26" s="34">
        <f t="shared" si="9"/>
        <v>0</v>
      </c>
      <c r="O26" s="34">
        <f t="shared" si="9"/>
        <v>60570.080000000002</v>
      </c>
      <c r="P26" s="34">
        <f t="shared" si="9"/>
        <v>27488.09</v>
      </c>
      <c r="Q26" s="34">
        <f t="shared" si="9"/>
        <v>22192.01</v>
      </c>
      <c r="R26" s="34">
        <f t="shared" si="9"/>
        <v>185.75</v>
      </c>
      <c r="S26" s="34">
        <f t="shared" si="9"/>
        <v>0</v>
      </c>
    </row>
    <row r="27" spans="1:19" x14ac:dyDescent="0.25">
      <c r="A27" s="11">
        <f t="shared" si="2"/>
        <v>27</v>
      </c>
      <c r="B27" s="22"/>
      <c r="C27" s="22"/>
      <c r="D27" s="22"/>
      <c r="E27" s="22"/>
      <c r="F27" s="35" t="s">
        <v>29</v>
      </c>
      <c r="G27" s="36" t="s">
        <v>30</v>
      </c>
      <c r="H27" s="36"/>
      <c r="I27" s="36"/>
      <c r="J27" s="16">
        <f t="shared" si="3"/>
        <v>110435.93</v>
      </c>
      <c r="K27" s="34">
        <f>SUM(K28:K32)</f>
        <v>0</v>
      </c>
      <c r="L27" s="34">
        <f t="shared" ref="L27:S27" si="10">SUM(L28:L32)</f>
        <v>0</v>
      </c>
      <c r="M27" s="34">
        <f t="shared" si="10"/>
        <v>0</v>
      </c>
      <c r="N27" s="34">
        <f t="shared" si="10"/>
        <v>0</v>
      </c>
      <c r="O27" s="34">
        <f t="shared" si="10"/>
        <v>60570.080000000002</v>
      </c>
      <c r="P27" s="34">
        <f t="shared" si="10"/>
        <v>27488.09</v>
      </c>
      <c r="Q27" s="34">
        <f t="shared" si="10"/>
        <v>22192.01</v>
      </c>
      <c r="R27" s="34">
        <f t="shared" si="10"/>
        <v>185.75</v>
      </c>
      <c r="S27" s="34">
        <f t="shared" si="10"/>
        <v>0</v>
      </c>
    </row>
    <row r="28" spans="1:19" x14ac:dyDescent="0.25">
      <c r="A28" s="11">
        <f t="shared" si="2"/>
        <v>28</v>
      </c>
      <c r="B28" s="24"/>
      <c r="C28" s="24"/>
      <c r="D28" s="24"/>
      <c r="E28" s="24"/>
      <c r="F28" s="37"/>
      <c r="G28" s="24" t="s">
        <v>31</v>
      </c>
      <c r="H28" s="38" t="s">
        <v>32</v>
      </c>
      <c r="I28" s="38"/>
      <c r="J28" s="16">
        <f t="shared" si="3"/>
        <v>43220.77</v>
      </c>
      <c r="K28" s="25"/>
      <c r="L28" s="25"/>
      <c r="M28" s="25"/>
      <c r="N28" s="25"/>
      <c r="O28" s="25">
        <v>29371.11</v>
      </c>
      <c r="P28" s="25">
        <v>7797.13</v>
      </c>
      <c r="Q28" s="25">
        <v>6052.53</v>
      </c>
      <c r="R28" s="25"/>
      <c r="S28" s="25"/>
    </row>
    <row r="29" spans="1:19" x14ac:dyDescent="0.25">
      <c r="A29" s="11">
        <f t="shared" si="2"/>
        <v>29</v>
      </c>
      <c r="B29" s="24"/>
      <c r="C29" s="24"/>
      <c r="D29" s="24"/>
      <c r="E29" s="24"/>
      <c r="F29" s="37"/>
      <c r="G29" s="24" t="s">
        <v>33</v>
      </c>
      <c r="H29" s="24" t="s">
        <v>34</v>
      </c>
      <c r="I29" s="24"/>
      <c r="J29" s="16">
        <f t="shared" si="3"/>
        <v>67215.16</v>
      </c>
      <c r="K29" s="25"/>
      <c r="L29" s="25"/>
      <c r="M29" s="25"/>
      <c r="N29" s="25"/>
      <c r="O29" s="25">
        <v>31198.97</v>
      </c>
      <c r="P29" s="25">
        <v>19690.96</v>
      </c>
      <c r="Q29" s="25">
        <v>16139.48</v>
      </c>
      <c r="R29" s="25">
        <v>185.75</v>
      </c>
      <c r="S29" s="25"/>
    </row>
    <row r="30" spans="1:19" x14ac:dyDescent="0.25">
      <c r="A30" s="11">
        <f t="shared" si="2"/>
        <v>30</v>
      </c>
      <c r="B30" s="24"/>
      <c r="C30" s="24"/>
      <c r="D30" s="24"/>
      <c r="E30" s="24"/>
      <c r="F30" s="37"/>
      <c r="G30" s="24" t="s">
        <v>35</v>
      </c>
      <c r="H30" s="24" t="s">
        <v>36</v>
      </c>
      <c r="I30" s="24"/>
      <c r="J30" s="16">
        <f t="shared" si="3"/>
        <v>0</v>
      </c>
      <c r="K30" s="25"/>
      <c r="L30" s="25"/>
      <c r="M30" s="25"/>
      <c r="N30" s="25"/>
      <c r="O30" s="25"/>
      <c r="P30" s="25"/>
      <c r="Q30" s="25"/>
      <c r="R30" s="25"/>
      <c r="S30" s="25"/>
    </row>
    <row r="31" spans="1:19" x14ac:dyDescent="0.25">
      <c r="A31" s="11">
        <f t="shared" si="2"/>
        <v>31</v>
      </c>
      <c r="B31" s="24"/>
      <c r="C31" s="24"/>
      <c r="D31" s="24"/>
      <c r="E31" s="24"/>
      <c r="F31" s="37"/>
      <c r="G31" s="24" t="s">
        <v>37</v>
      </c>
      <c r="H31" s="24" t="s">
        <v>38</v>
      </c>
      <c r="I31" s="24"/>
      <c r="J31" s="16">
        <f t="shared" si="3"/>
        <v>0</v>
      </c>
      <c r="K31" s="25"/>
      <c r="L31" s="25"/>
      <c r="M31" s="25"/>
      <c r="N31" s="25"/>
      <c r="O31" s="25"/>
      <c r="P31" s="25"/>
      <c r="Q31" s="25"/>
      <c r="R31" s="25"/>
      <c r="S31" s="25"/>
    </row>
    <row r="32" spans="1:19" x14ac:dyDescent="0.25">
      <c r="A32" s="11">
        <f t="shared" si="2"/>
        <v>32</v>
      </c>
      <c r="B32" s="24"/>
      <c r="C32" s="24"/>
      <c r="D32" s="24"/>
      <c r="E32" s="24"/>
      <c r="F32" s="37"/>
      <c r="G32" s="24" t="s">
        <v>39</v>
      </c>
      <c r="H32" s="24" t="s">
        <v>40</v>
      </c>
      <c r="I32" s="24"/>
      <c r="J32" s="16">
        <f t="shared" si="3"/>
        <v>0</v>
      </c>
      <c r="K32" s="25"/>
      <c r="L32" s="25"/>
      <c r="M32" s="25"/>
      <c r="N32" s="25"/>
      <c r="O32" s="25"/>
      <c r="P32" s="25"/>
      <c r="Q32" s="25"/>
      <c r="R32" s="25"/>
      <c r="S32" s="25"/>
    </row>
    <row r="33" spans="1:19" x14ac:dyDescent="0.25">
      <c r="A33" s="11">
        <f t="shared" si="2"/>
        <v>33</v>
      </c>
      <c r="B33" s="24"/>
      <c r="C33" s="24"/>
      <c r="D33" s="24"/>
      <c r="E33" s="24"/>
      <c r="F33" s="35" t="s">
        <v>41</v>
      </c>
      <c r="G33" s="36" t="s">
        <v>42</v>
      </c>
      <c r="H33" s="24"/>
      <c r="I33" s="24"/>
      <c r="J33" s="16">
        <f t="shared" si="3"/>
        <v>0</v>
      </c>
      <c r="K33" s="26">
        <f>SUM(K34:K35)</f>
        <v>0</v>
      </c>
      <c r="L33" s="26">
        <f t="shared" ref="L33:S33" si="11">SUM(L34:L35)</f>
        <v>0</v>
      </c>
      <c r="M33" s="26">
        <f t="shared" si="11"/>
        <v>0</v>
      </c>
      <c r="N33" s="26">
        <f t="shared" si="11"/>
        <v>0</v>
      </c>
      <c r="O33" s="26">
        <f t="shared" si="11"/>
        <v>0</v>
      </c>
      <c r="P33" s="26">
        <f t="shared" si="11"/>
        <v>0</v>
      </c>
      <c r="Q33" s="26">
        <f t="shared" si="11"/>
        <v>0</v>
      </c>
      <c r="R33" s="26">
        <f t="shared" si="11"/>
        <v>0</v>
      </c>
      <c r="S33" s="26">
        <f t="shared" si="11"/>
        <v>0</v>
      </c>
    </row>
    <row r="34" spans="1:19" x14ac:dyDescent="0.25">
      <c r="A34" s="11">
        <f t="shared" si="2"/>
        <v>34</v>
      </c>
      <c r="B34" s="24"/>
      <c r="C34" s="24"/>
      <c r="D34" s="24"/>
      <c r="E34" s="24"/>
      <c r="F34" s="35"/>
      <c r="G34" s="24" t="s">
        <v>31</v>
      </c>
      <c r="H34" s="39" t="s">
        <v>43</v>
      </c>
      <c r="I34" s="24"/>
      <c r="J34" s="16">
        <f t="shared" si="3"/>
        <v>0</v>
      </c>
      <c r="K34" s="40"/>
      <c r="L34" s="40"/>
      <c r="M34" s="40"/>
      <c r="N34" s="40"/>
      <c r="O34" s="40"/>
      <c r="P34" s="40"/>
      <c r="Q34" s="40"/>
      <c r="R34" s="40"/>
      <c r="S34" s="40"/>
    </row>
    <row r="35" spans="1:19" x14ac:dyDescent="0.25">
      <c r="A35" s="11">
        <f t="shared" si="2"/>
        <v>35</v>
      </c>
      <c r="B35" s="24"/>
      <c r="C35" s="24"/>
      <c r="D35" s="24"/>
      <c r="E35" s="24"/>
      <c r="F35" s="35"/>
      <c r="G35" s="24" t="s">
        <v>44</v>
      </c>
      <c r="H35" s="39" t="s">
        <v>45</v>
      </c>
      <c r="I35" s="24"/>
      <c r="J35" s="16">
        <f t="shared" si="3"/>
        <v>0</v>
      </c>
      <c r="K35" s="40"/>
      <c r="L35" s="40"/>
      <c r="M35" s="40"/>
      <c r="N35" s="40"/>
      <c r="O35" s="40"/>
      <c r="P35" s="40"/>
      <c r="Q35" s="40"/>
      <c r="R35" s="40"/>
      <c r="S35" s="40"/>
    </row>
    <row r="36" spans="1:19" x14ac:dyDescent="0.25">
      <c r="A36" s="11">
        <f t="shared" si="2"/>
        <v>36</v>
      </c>
      <c r="B36" s="24"/>
      <c r="C36" s="24"/>
      <c r="D36" s="24"/>
      <c r="E36" s="22" t="s">
        <v>11</v>
      </c>
      <c r="F36" s="35" t="s">
        <v>24</v>
      </c>
      <c r="G36" s="24"/>
      <c r="H36" s="24"/>
      <c r="I36" s="24"/>
      <c r="J36" s="16">
        <f t="shared" si="3"/>
        <v>0</v>
      </c>
      <c r="K36" s="34">
        <f>SUM(K40,K37)</f>
        <v>0</v>
      </c>
      <c r="L36" s="34">
        <f t="shared" ref="L36:S36" si="12">SUM(L40,L37)</f>
        <v>0</v>
      </c>
      <c r="M36" s="34">
        <f t="shared" si="12"/>
        <v>0</v>
      </c>
      <c r="N36" s="34">
        <f t="shared" si="12"/>
        <v>0</v>
      </c>
      <c r="O36" s="34">
        <f t="shared" si="12"/>
        <v>0</v>
      </c>
      <c r="P36" s="34">
        <f t="shared" si="12"/>
        <v>0</v>
      </c>
      <c r="Q36" s="34">
        <f t="shared" si="12"/>
        <v>0</v>
      </c>
      <c r="R36" s="34">
        <f t="shared" si="12"/>
        <v>0</v>
      </c>
      <c r="S36" s="34">
        <f t="shared" si="12"/>
        <v>0</v>
      </c>
    </row>
    <row r="37" spans="1:19" x14ac:dyDescent="0.25">
      <c r="A37" s="11">
        <f t="shared" si="2"/>
        <v>37</v>
      </c>
      <c r="B37" s="24"/>
      <c r="C37" s="24"/>
      <c r="D37" s="24"/>
      <c r="E37" s="24"/>
      <c r="F37" s="35" t="s">
        <v>29</v>
      </c>
      <c r="G37" s="36" t="s">
        <v>30</v>
      </c>
      <c r="H37" s="24"/>
      <c r="I37" s="24"/>
      <c r="J37" s="16">
        <f t="shared" si="3"/>
        <v>0</v>
      </c>
      <c r="K37" s="34">
        <f>SUM(K38:K39)</f>
        <v>0</v>
      </c>
      <c r="L37" s="34">
        <f t="shared" ref="L37:S37" si="13">SUM(L38:L39)</f>
        <v>0</v>
      </c>
      <c r="M37" s="34">
        <f t="shared" si="13"/>
        <v>0</v>
      </c>
      <c r="N37" s="34">
        <f t="shared" si="13"/>
        <v>0</v>
      </c>
      <c r="O37" s="34">
        <f t="shared" si="13"/>
        <v>0</v>
      </c>
      <c r="P37" s="34">
        <f t="shared" si="13"/>
        <v>0</v>
      </c>
      <c r="Q37" s="34">
        <f t="shared" si="13"/>
        <v>0</v>
      </c>
      <c r="R37" s="34">
        <f t="shared" si="13"/>
        <v>0</v>
      </c>
      <c r="S37" s="34">
        <f t="shared" si="13"/>
        <v>0</v>
      </c>
    </row>
    <row r="38" spans="1:19" x14ac:dyDescent="0.25">
      <c r="A38" s="11">
        <f t="shared" si="2"/>
        <v>38</v>
      </c>
      <c r="B38" s="24"/>
      <c r="C38" s="24"/>
      <c r="D38" s="24"/>
      <c r="E38" s="24"/>
      <c r="F38" s="37"/>
      <c r="G38" s="24" t="s">
        <v>31</v>
      </c>
      <c r="H38" s="39" t="s">
        <v>46</v>
      </c>
      <c r="I38" s="39"/>
      <c r="J38" s="16">
        <f t="shared" si="3"/>
        <v>0</v>
      </c>
      <c r="K38" s="25"/>
      <c r="L38" s="25"/>
      <c r="M38" s="25"/>
      <c r="N38" s="25"/>
      <c r="O38" s="25"/>
      <c r="P38" s="25"/>
      <c r="Q38" s="25"/>
      <c r="R38" s="25"/>
      <c r="S38" s="25"/>
    </row>
    <row r="39" spans="1:19" x14ac:dyDescent="0.25">
      <c r="A39" s="11">
        <f t="shared" si="2"/>
        <v>39</v>
      </c>
      <c r="B39" s="24"/>
      <c r="C39" s="24"/>
      <c r="D39" s="24"/>
      <c r="E39" s="24"/>
      <c r="F39" s="37"/>
      <c r="G39" s="24" t="s">
        <v>44</v>
      </c>
      <c r="H39" s="39" t="s">
        <v>47</v>
      </c>
      <c r="I39" s="39"/>
      <c r="J39" s="16">
        <f t="shared" si="3"/>
        <v>0</v>
      </c>
      <c r="K39" s="25"/>
      <c r="L39" s="25"/>
      <c r="M39" s="25"/>
      <c r="N39" s="25"/>
      <c r="O39" s="25"/>
      <c r="P39" s="25"/>
      <c r="Q39" s="25"/>
      <c r="R39" s="25"/>
      <c r="S39" s="25"/>
    </row>
    <row r="40" spans="1:19" x14ac:dyDescent="0.25">
      <c r="A40" s="11">
        <f t="shared" si="2"/>
        <v>40</v>
      </c>
      <c r="B40" s="24"/>
      <c r="C40" s="24"/>
      <c r="D40" s="24"/>
      <c r="E40" s="24"/>
      <c r="F40" s="35" t="s">
        <v>41</v>
      </c>
      <c r="G40" s="36" t="s">
        <v>42</v>
      </c>
      <c r="H40" s="24"/>
      <c r="I40" s="24"/>
      <c r="J40" s="16">
        <f t="shared" si="3"/>
        <v>0</v>
      </c>
      <c r="K40" s="34">
        <f>SUM(K41:K42)</f>
        <v>0</v>
      </c>
      <c r="L40" s="34">
        <f t="shared" ref="L40:S40" si="14">SUM(L41:L42)</f>
        <v>0</v>
      </c>
      <c r="M40" s="34">
        <f t="shared" si="14"/>
        <v>0</v>
      </c>
      <c r="N40" s="34">
        <f t="shared" si="14"/>
        <v>0</v>
      </c>
      <c r="O40" s="34">
        <f t="shared" si="14"/>
        <v>0</v>
      </c>
      <c r="P40" s="34">
        <f t="shared" si="14"/>
        <v>0</v>
      </c>
      <c r="Q40" s="34">
        <f t="shared" si="14"/>
        <v>0</v>
      </c>
      <c r="R40" s="34">
        <f t="shared" si="14"/>
        <v>0</v>
      </c>
      <c r="S40" s="34">
        <f t="shared" si="14"/>
        <v>0</v>
      </c>
    </row>
    <row r="41" spans="1:19" x14ac:dyDescent="0.25">
      <c r="A41" s="11">
        <f t="shared" si="2"/>
        <v>41</v>
      </c>
      <c r="B41" s="24"/>
      <c r="C41" s="24"/>
      <c r="D41" s="24"/>
      <c r="E41" s="24"/>
      <c r="F41" s="37"/>
      <c r="G41" s="24" t="s">
        <v>31</v>
      </c>
      <c r="H41" s="39" t="s">
        <v>46</v>
      </c>
      <c r="I41" s="39"/>
      <c r="J41" s="16">
        <f t="shared" si="3"/>
        <v>0</v>
      </c>
      <c r="K41" s="25"/>
      <c r="L41" s="25"/>
      <c r="M41" s="25"/>
      <c r="N41" s="25"/>
      <c r="O41" s="25"/>
      <c r="P41" s="25"/>
      <c r="Q41" s="25"/>
      <c r="R41" s="25"/>
      <c r="S41" s="25"/>
    </row>
    <row r="42" spans="1:19" x14ac:dyDescent="0.25">
      <c r="A42" s="11">
        <f t="shared" si="2"/>
        <v>42</v>
      </c>
      <c r="B42" s="24"/>
      <c r="C42" s="24"/>
      <c r="D42" s="24"/>
      <c r="E42" s="24"/>
      <c r="F42" s="37"/>
      <c r="G42" s="24" t="s">
        <v>44</v>
      </c>
      <c r="H42" s="39" t="s">
        <v>47</v>
      </c>
      <c r="I42" s="39"/>
      <c r="J42" s="16">
        <f t="shared" si="3"/>
        <v>0</v>
      </c>
      <c r="K42" s="25"/>
      <c r="L42" s="25"/>
      <c r="M42" s="25"/>
      <c r="N42" s="25"/>
      <c r="O42" s="25"/>
      <c r="P42" s="25"/>
      <c r="Q42" s="25"/>
      <c r="R42" s="25"/>
      <c r="S42" s="25"/>
    </row>
    <row r="43" spans="1:19" x14ac:dyDescent="0.25">
      <c r="A43" s="27">
        <f t="shared" si="2"/>
        <v>43</v>
      </c>
      <c r="B43" s="28"/>
      <c r="C43" s="28"/>
      <c r="D43" s="28"/>
      <c r="E43" s="28"/>
      <c r="F43" s="28"/>
      <c r="G43" s="28"/>
      <c r="H43" s="28"/>
      <c r="I43" s="29"/>
      <c r="J43" s="30"/>
      <c r="K43" s="31"/>
      <c r="L43" s="31"/>
      <c r="M43" s="31"/>
      <c r="N43" s="31"/>
      <c r="O43" s="31"/>
      <c r="P43" s="31"/>
      <c r="Q43" s="31"/>
      <c r="R43" s="31"/>
      <c r="S43" s="31"/>
    </row>
    <row r="44" spans="1:19" ht="16.5" x14ac:dyDescent="0.3">
      <c r="A44" s="11">
        <f t="shared" si="2"/>
        <v>44</v>
      </c>
      <c r="B44" s="24"/>
      <c r="C44" s="24"/>
      <c r="D44" s="18" t="s">
        <v>23</v>
      </c>
      <c r="E44" s="19" t="s">
        <v>48</v>
      </c>
      <c r="F44" s="20"/>
      <c r="G44" s="21"/>
      <c r="H44" s="21"/>
      <c r="I44" s="21"/>
      <c r="J44" s="16">
        <f t="shared" si="3"/>
        <v>0</v>
      </c>
      <c r="K44" s="17">
        <f>SUM(K45,K76)</f>
        <v>0</v>
      </c>
      <c r="L44" s="17">
        <f t="shared" ref="L44:S44" si="15">SUM(L45,L76)</f>
        <v>0</v>
      </c>
      <c r="M44" s="17">
        <f t="shared" si="15"/>
        <v>0</v>
      </c>
      <c r="N44" s="17">
        <f t="shared" si="15"/>
        <v>0</v>
      </c>
      <c r="O44" s="17">
        <f t="shared" si="15"/>
        <v>0</v>
      </c>
      <c r="P44" s="17">
        <f t="shared" si="15"/>
        <v>0</v>
      </c>
      <c r="Q44" s="17">
        <f t="shared" si="15"/>
        <v>0</v>
      </c>
      <c r="R44" s="17">
        <f t="shared" si="15"/>
        <v>0</v>
      </c>
      <c r="S44" s="17">
        <f t="shared" si="15"/>
        <v>0</v>
      </c>
    </row>
    <row r="45" spans="1:19" x14ac:dyDescent="0.25">
      <c r="A45" s="11">
        <f t="shared" si="2"/>
        <v>45</v>
      </c>
      <c r="B45" s="24"/>
      <c r="C45" s="24"/>
      <c r="D45" s="24"/>
      <c r="E45" s="22" t="s">
        <v>9</v>
      </c>
      <c r="F45" s="33" t="s">
        <v>8</v>
      </c>
      <c r="G45" s="24"/>
      <c r="H45" s="24"/>
      <c r="I45" s="24"/>
      <c r="J45" s="16">
        <f t="shared" si="3"/>
        <v>0</v>
      </c>
      <c r="K45" s="17">
        <f>SUM(K46,K59)</f>
        <v>0</v>
      </c>
      <c r="L45" s="17">
        <f t="shared" ref="L45:S45" si="16">SUM(L46,L59)</f>
        <v>0</v>
      </c>
      <c r="M45" s="17">
        <f t="shared" si="16"/>
        <v>0</v>
      </c>
      <c r="N45" s="17">
        <f t="shared" si="16"/>
        <v>0</v>
      </c>
      <c r="O45" s="17">
        <f t="shared" si="16"/>
        <v>0</v>
      </c>
      <c r="P45" s="17">
        <f t="shared" si="16"/>
        <v>0</v>
      </c>
      <c r="Q45" s="17">
        <f t="shared" si="16"/>
        <v>0</v>
      </c>
      <c r="R45" s="17">
        <f t="shared" si="16"/>
        <v>0</v>
      </c>
      <c r="S45" s="17">
        <f t="shared" si="16"/>
        <v>0</v>
      </c>
    </row>
    <row r="46" spans="1:19" x14ac:dyDescent="0.25">
      <c r="A46" s="11">
        <f t="shared" si="2"/>
        <v>46</v>
      </c>
      <c r="B46" s="24"/>
      <c r="C46" s="24"/>
      <c r="D46" s="24"/>
      <c r="E46" s="24"/>
      <c r="F46" s="35" t="s">
        <v>29</v>
      </c>
      <c r="G46" s="36" t="s">
        <v>30</v>
      </c>
      <c r="H46" s="24"/>
      <c r="I46" s="24"/>
      <c r="J46" s="16">
        <f t="shared" si="3"/>
        <v>0</v>
      </c>
      <c r="K46" s="17">
        <f>SUM(K47,K51,K55)</f>
        <v>0</v>
      </c>
      <c r="L46" s="17">
        <f t="shared" ref="L46:S46" si="17">SUM(L47,L51,L55)</f>
        <v>0</v>
      </c>
      <c r="M46" s="17">
        <f t="shared" si="17"/>
        <v>0</v>
      </c>
      <c r="N46" s="17">
        <f t="shared" si="17"/>
        <v>0</v>
      </c>
      <c r="O46" s="17">
        <f t="shared" si="17"/>
        <v>0</v>
      </c>
      <c r="P46" s="17">
        <f t="shared" si="17"/>
        <v>0</v>
      </c>
      <c r="Q46" s="17">
        <f t="shared" si="17"/>
        <v>0</v>
      </c>
      <c r="R46" s="17">
        <f t="shared" si="17"/>
        <v>0</v>
      </c>
      <c r="S46" s="17">
        <f t="shared" si="17"/>
        <v>0</v>
      </c>
    </row>
    <row r="47" spans="1:19" x14ac:dyDescent="0.25">
      <c r="A47" s="11">
        <f t="shared" si="2"/>
        <v>47</v>
      </c>
      <c r="B47" s="22"/>
      <c r="C47" s="22"/>
      <c r="D47" s="22"/>
      <c r="E47" s="22"/>
      <c r="F47" s="35"/>
      <c r="G47" s="24" t="s">
        <v>31</v>
      </c>
      <c r="H47" s="39" t="s">
        <v>49</v>
      </c>
      <c r="I47" s="39"/>
      <c r="J47" s="16">
        <f t="shared" si="3"/>
        <v>0</v>
      </c>
      <c r="K47" s="34">
        <f>SUM(K48:K50)</f>
        <v>0</v>
      </c>
      <c r="L47" s="34">
        <f t="shared" ref="L47:S47" si="18">SUM(L48:L50)</f>
        <v>0</v>
      </c>
      <c r="M47" s="34">
        <f t="shared" si="18"/>
        <v>0</v>
      </c>
      <c r="N47" s="34">
        <f t="shared" si="18"/>
        <v>0</v>
      </c>
      <c r="O47" s="34">
        <f t="shared" si="18"/>
        <v>0</v>
      </c>
      <c r="P47" s="34">
        <f t="shared" si="18"/>
        <v>0</v>
      </c>
      <c r="Q47" s="34">
        <f t="shared" si="18"/>
        <v>0</v>
      </c>
      <c r="R47" s="34">
        <f t="shared" si="18"/>
        <v>0</v>
      </c>
      <c r="S47" s="34">
        <f t="shared" si="18"/>
        <v>0</v>
      </c>
    </row>
    <row r="48" spans="1:19" x14ac:dyDescent="0.25">
      <c r="A48" s="11">
        <f t="shared" si="2"/>
        <v>48</v>
      </c>
      <c r="B48" s="24"/>
      <c r="C48" s="24"/>
      <c r="D48" s="24"/>
      <c r="E48" s="24"/>
      <c r="F48" s="37"/>
      <c r="G48" s="24"/>
      <c r="H48" s="37" t="s">
        <v>50</v>
      </c>
      <c r="I48" s="37" t="s">
        <v>51</v>
      </c>
      <c r="J48" s="16">
        <f t="shared" si="3"/>
        <v>0</v>
      </c>
      <c r="K48" s="40"/>
      <c r="L48" s="40"/>
      <c r="M48" s="40"/>
      <c r="N48" s="40"/>
      <c r="O48" s="40"/>
      <c r="P48" s="40"/>
      <c r="Q48" s="40"/>
      <c r="R48" s="40"/>
      <c r="S48" s="40"/>
    </row>
    <row r="49" spans="1:19" x14ac:dyDescent="0.25">
      <c r="A49" s="11">
        <f t="shared" si="2"/>
        <v>49</v>
      </c>
      <c r="B49" s="22"/>
      <c r="C49" s="22"/>
      <c r="D49" s="22"/>
      <c r="E49" s="22"/>
      <c r="F49" s="35"/>
      <c r="G49" s="24"/>
      <c r="H49" s="24" t="s">
        <v>52</v>
      </c>
      <c r="I49" s="24" t="s">
        <v>53</v>
      </c>
      <c r="J49" s="16">
        <f t="shared" si="3"/>
        <v>0</v>
      </c>
      <c r="K49" s="40"/>
      <c r="L49" s="40"/>
      <c r="M49" s="40"/>
      <c r="N49" s="40"/>
      <c r="O49" s="40"/>
      <c r="P49" s="40"/>
      <c r="Q49" s="40"/>
      <c r="R49" s="40"/>
      <c r="S49" s="40"/>
    </row>
    <row r="50" spans="1:19" x14ac:dyDescent="0.25">
      <c r="A50" s="11">
        <f t="shared" si="2"/>
        <v>50</v>
      </c>
      <c r="B50" s="22"/>
      <c r="C50" s="22"/>
      <c r="D50" s="22"/>
      <c r="E50" s="22"/>
      <c r="F50" s="35"/>
      <c r="G50" s="24"/>
      <c r="H50" s="24" t="s">
        <v>54</v>
      </c>
      <c r="I50" s="24" t="s">
        <v>55</v>
      </c>
      <c r="J50" s="16">
        <f t="shared" si="3"/>
        <v>0</v>
      </c>
      <c r="K50" s="40"/>
      <c r="L50" s="40"/>
      <c r="M50" s="40"/>
      <c r="N50" s="40"/>
      <c r="O50" s="40"/>
      <c r="P50" s="40"/>
      <c r="Q50" s="40"/>
      <c r="R50" s="40"/>
      <c r="S50" s="40"/>
    </row>
    <row r="51" spans="1:19" x14ac:dyDescent="0.25">
      <c r="A51" s="11">
        <f t="shared" si="2"/>
        <v>51</v>
      </c>
      <c r="B51" s="22"/>
      <c r="C51" s="22"/>
      <c r="D51" s="22"/>
      <c r="E51" s="22"/>
      <c r="F51" s="35"/>
      <c r="G51" s="24" t="s">
        <v>44</v>
      </c>
      <c r="H51" s="24" t="s">
        <v>56</v>
      </c>
      <c r="I51" s="24"/>
      <c r="J51" s="16">
        <f t="shared" si="3"/>
        <v>0</v>
      </c>
      <c r="K51" s="34">
        <f>SUM(K52:K54)</f>
        <v>0</v>
      </c>
      <c r="L51" s="34">
        <f t="shared" ref="L51:S51" si="19">SUM(L52:L54)</f>
        <v>0</v>
      </c>
      <c r="M51" s="34">
        <f t="shared" si="19"/>
        <v>0</v>
      </c>
      <c r="N51" s="34">
        <f t="shared" si="19"/>
        <v>0</v>
      </c>
      <c r="O51" s="34">
        <f t="shared" si="19"/>
        <v>0</v>
      </c>
      <c r="P51" s="34">
        <f t="shared" si="19"/>
        <v>0</v>
      </c>
      <c r="Q51" s="34">
        <f t="shared" si="19"/>
        <v>0</v>
      </c>
      <c r="R51" s="34">
        <f t="shared" si="19"/>
        <v>0</v>
      </c>
      <c r="S51" s="34">
        <f t="shared" si="19"/>
        <v>0</v>
      </c>
    </row>
    <row r="52" spans="1:19" x14ac:dyDescent="0.25">
      <c r="A52" s="11">
        <f t="shared" si="2"/>
        <v>52</v>
      </c>
      <c r="B52" s="24"/>
      <c r="C52" s="24"/>
      <c r="D52" s="24"/>
      <c r="E52" s="24"/>
      <c r="F52" s="37"/>
      <c r="G52" s="24"/>
      <c r="H52" s="37" t="s">
        <v>50</v>
      </c>
      <c r="I52" s="37" t="s">
        <v>51</v>
      </c>
      <c r="J52" s="16">
        <f t="shared" si="3"/>
        <v>0</v>
      </c>
      <c r="K52" s="40"/>
      <c r="L52" s="40"/>
      <c r="M52" s="40"/>
      <c r="N52" s="40"/>
      <c r="O52" s="40"/>
      <c r="P52" s="40"/>
      <c r="Q52" s="40"/>
      <c r="R52" s="40"/>
      <c r="S52" s="40"/>
    </row>
    <row r="53" spans="1:19" x14ac:dyDescent="0.25">
      <c r="A53" s="11">
        <f t="shared" si="2"/>
        <v>53</v>
      </c>
      <c r="B53" s="22"/>
      <c r="C53" s="22"/>
      <c r="D53" s="22"/>
      <c r="E53" s="22"/>
      <c r="F53" s="35"/>
      <c r="G53" s="24"/>
      <c r="H53" s="24" t="s">
        <v>52</v>
      </c>
      <c r="I53" s="24" t="s">
        <v>53</v>
      </c>
      <c r="J53" s="16">
        <f t="shared" si="3"/>
        <v>0</v>
      </c>
      <c r="K53" s="40"/>
      <c r="L53" s="40"/>
      <c r="M53" s="40"/>
      <c r="N53" s="40"/>
      <c r="O53" s="40"/>
      <c r="P53" s="40"/>
      <c r="Q53" s="40"/>
      <c r="R53" s="40"/>
      <c r="S53" s="40"/>
    </row>
    <row r="54" spans="1:19" x14ac:dyDescent="0.25">
      <c r="A54" s="11">
        <f t="shared" si="2"/>
        <v>54</v>
      </c>
      <c r="B54" s="22"/>
      <c r="C54" s="22"/>
      <c r="D54" s="22"/>
      <c r="E54" s="22"/>
      <c r="F54" s="35"/>
      <c r="G54" s="24"/>
      <c r="H54" s="24" t="s">
        <v>54</v>
      </c>
      <c r="I54" s="24" t="s">
        <v>55</v>
      </c>
      <c r="J54" s="16">
        <f t="shared" si="3"/>
        <v>0</v>
      </c>
      <c r="K54" s="40"/>
      <c r="L54" s="40"/>
      <c r="M54" s="40"/>
      <c r="N54" s="40"/>
      <c r="O54" s="40"/>
      <c r="P54" s="40"/>
      <c r="Q54" s="40"/>
      <c r="R54" s="40"/>
      <c r="S54" s="40"/>
    </row>
    <row r="55" spans="1:19" x14ac:dyDescent="0.25">
      <c r="A55" s="11">
        <f t="shared" si="2"/>
        <v>55</v>
      </c>
      <c r="B55" s="24"/>
      <c r="C55" s="24"/>
      <c r="D55" s="24"/>
      <c r="E55" s="24"/>
      <c r="F55" s="37"/>
      <c r="G55" s="24" t="s">
        <v>33</v>
      </c>
      <c r="H55" s="39" t="s">
        <v>57</v>
      </c>
      <c r="I55" s="24"/>
      <c r="J55" s="16">
        <f t="shared" si="3"/>
        <v>0</v>
      </c>
      <c r="K55" s="34">
        <f>SUM(K56:K58)</f>
        <v>0</v>
      </c>
      <c r="L55" s="34">
        <f t="shared" ref="L55:S55" si="20">SUM(L56:L58)</f>
        <v>0</v>
      </c>
      <c r="M55" s="34">
        <f t="shared" si="20"/>
        <v>0</v>
      </c>
      <c r="N55" s="34">
        <f t="shared" si="20"/>
        <v>0</v>
      </c>
      <c r="O55" s="34">
        <f t="shared" si="20"/>
        <v>0</v>
      </c>
      <c r="P55" s="34">
        <f t="shared" si="20"/>
        <v>0</v>
      </c>
      <c r="Q55" s="34">
        <f t="shared" si="20"/>
        <v>0</v>
      </c>
      <c r="R55" s="34">
        <f t="shared" si="20"/>
        <v>0</v>
      </c>
      <c r="S55" s="34">
        <f t="shared" si="20"/>
        <v>0</v>
      </c>
    </row>
    <row r="56" spans="1:19" x14ac:dyDescent="0.25">
      <c r="A56" s="11">
        <f t="shared" si="2"/>
        <v>56</v>
      </c>
      <c r="B56" s="24"/>
      <c r="C56" s="24"/>
      <c r="D56" s="24"/>
      <c r="E56" s="24"/>
      <c r="F56" s="37"/>
      <c r="G56" s="24"/>
      <c r="H56" s="37" t="s">
        <v>50</v>
      </c>
      <c r="I56" s="37" t="s">
        <v>51</v>
      </c>
      <c r="J56" s="16">
        <f t="shared" si="3"/>
        <v>0</v>
      </c>
      <c r="K56" s="40"/>
      <c r="L56" s="40"/>
      <c r="M56" s="40"/>
      <c r="N56" s="40"/>
      <c r="O56" s="40"/>
      <c r="P56" s="40"/>
      <c r="Q56" s="40"/>
      <c r="R56" s="40"/>
      <c r="S56" s="40"/>
    </row>
    <row r="57" spans="1:19" x14ac:dyDescent="0.25">
      <c r="A57" s="11">
        <f t="shared" si="2"/>
        <v>57</v>
      </c>
      <c r="B57" s="24"/>
      <c r="C57" s="24"/>
      <c r="D57" s="24"/>
      <c r="E57" s="24"/>
      <c r="F57" s="37"/>
      <c r="G57" s="24"/>
      <c r="H57" s="24" t="s">
        <v>52</v>
      </c>
      <c r="I57" s="24" t="s">
        <v>53</v>
      </c>
      <c r="J57" s="16">
        <f t="shared" si="3"/>
        <v>0</v>
      </c>
      <c r="K57" s="40"/>
      <c r="L57" s="40"/>
      <c r="M57" s="40"/>
      <c r="N57" s="40"/>
      <c r="O57" s="40"/>
      <c r="P57" s="40"/>
      <c r="Q57" s="40"/>
      <c r="R57" s="40"/>
      <c r="S57" s="40"/>
    </row>
    <row r="58" spans="1:19" x14ac:dyDescent="0.25">
      <c r="A58" s="11">
        <f t="shared" si="2"/>
        <v>58</v>
      </c>
      <c r="B58" s="24"/>
      <c r="C58" s="24"/>
      <c r="D58" s="24"/>
      <c r="E58" s="24"/>
      <c r="F58" s="37"/>
      <c r="G58" s="24"/>
      <c r="H58" s="24" t="s">
        <v>54</v>
      </c>
      <c r="I58" s="24" t="s">
        <v>55</v>
      </c>
      <c r="J58" s="16">
        <f t="shared" si="3"/>
        <v>0</v>
      </c>
      <c r="K58" s="40"/>
      <c r="L58" s="40"/>
      <c r="M58" s="40"/>
      <c r="N58" s="40"/>
      <c r="O58" s="40"/>
      <c r="P58" s="40"/>
      <c r="Q58" s="40"/>
      <c r="R58" s="40"/>
      <c r="S58" s="40"/>
    </row>
    <row r="59" spans="1:19" x14ac:dyDescent="0.25">
      <c r="A59" s="11">
        <f t="shared" si="2"/>
        <v>59</v>
      </c>
      <c r="B59" s="24"/>
      <c r="C59" s="24"/>
      <c r="D59" s="24"/>
      <c r="E59" s="24"/>
      <c r="F59" s="35" t="s">
        <v>41</v>
      </c>
      <c r="G59" s="36" t="s">
        <v>42</v>
      </c>
      <c r="H59" s="24"/>
      <c r="I59" s="24"/>
      <c r="J59" s="16">
        <f t="shared" si="3"/>
        <v>0</v>
      </c>
      <c r="K59" s="17">
        <f>SUM(K60,K64,K72,K68)</f>
        <v>0</v>
      </c>
      <c r="L59" s="17">
        <f t="shared" ref="L59:S59" si="21">SUM(L60,L64,L72,L68)</f>
        <v>0</v>
      </c>
      <c r="M59" s="17">
        <f t="shared" si="21"/>
        <v>0</v>
      </c>
      <c r="N59" s="17">
        <f t="shared" si="21"/>
        <v>0</v>
      </c>
      <c r="O59" s="17">
        <f t="shared" si="21"/>
        <v>0</v>
      </c>
      <c r="P59" s="17">
        <f t="shared" si="21"/>
        <v>0</v>
      </c>
      <c r="Q59" s="17">
        <f t="shared" si="21"/>
        <v>0</v>
      </c>
      <c r="R59" s="17">
        <f t="shared" si="21"/>
        <v>0</v>
      </c>
      <c r="S59" s="17">
        <f t="shared" si="21"/>
        <v>0</v>
      </c>
    </row>
    <row r="60" spans="1:19" x14ac:dyDescent="0.25">
      <c r="A60" s="11">
        <f t="shared" si="2"/>
        <v>60</v>
      </c>
      <c r="B60" s="24"/>
      <c r="C60" s="24"/>
      <c r="D60" s="24"/>
      <c r="E60" s="24"/>
      <c r="F60" s="37"/>
      <c r="G60" s="24" t="s">
        <v>31</v>
      </c>
      <c r="H60" s="39" t="str">
        <f>$H$47</f>
        <v xml:space="preserve">דרוג AA- ומעלה </v>
      </c>
      <c r="I60" s="39"/>
      <c r="J60" s="16">
        <f t="shared" si="3"/>
        <v>0</v>
      </c>
      <c r="K60" s="34">
        <f>SUM(K61:K63)</f>
        <v>0</v>
      </c>
      <c r="L60" s="34">
        <f t="shared" ref="L60:S60" si="22">SUM(L61:L63)</f>
        <v>0</v>
      </c>
      <c r="M60" s="34">
        <f t="shared" si="22"/>
        <v>0</v>
      </c>
      <c r="N60" s="34">
        <f t="shared" si="22"/>
        <v>0</v>
      </c>
      <c r="O60" s="34">
        <f t="shared" si="22"/>
        <v>0</v>
      </c>
      <c r="P60" s="34">
        <f t="shared" si="22"/>
        <v>0</v>
      </c>
      <c r="Q60" s="34">
        <f t="shared" si="22"/>
        <v>0</v>
      </c>
      <c r="R60" s="34">
        <f t="shared" si="22"/>
        <v>0</v>
      </c>
      <c r="S60" s="34">
        <f t="shared" si="22"/>
        <v>0</v>
      </c>
    </row>
    <row r="61" spans="1:19" x14ac:dyDescent="0.25">
      <c r="A61" s="11">
        <f t="shared" si="2"/>
        <v>61</v>
      </c>
      <c r="B61" s="24"/>
      <c r="C61" s="24"/>
      <c r="D61" s="24"/>
      <c r="E61" s="24"/>
      <c r="F61" s="37"/>
      <c r="G61" s="24"/>
      <c r="H61" s="37" t="s">
        <v>50</v>
      </c>
      <c r="I61" s="37" t="s">
        <v>51</v>
      </c>
      <c r="J61" s="16">
        <f t="shared" si="3"/>
        <v>0</v>
      </c>
      <c r="K61" s="40"/>
      <c r="L61" s="40"/>
      <c r="M61" s="40"/>
      <c r="N61" s="40"/>
      <c r="O61" s="40"/>
      <c r="P61" s="40"/>
      <c r="Q61" s="40"/>
      <c r="R61" s="40"/>
      <c r="S61" s="40"/>
    </row>
    <row r="62" spans="1:19" x14ac:dyDescent="0.25">
      <c r="A62" s="11">
        <f t="shared" si="2"/>
        <v>62</v>
      </c>
      <c r="B62" s="24"/>
      <c r="C62" s="24"/>
      <c r="D62" s="24"/>
      <c r="E62" s="24"/>
      <c r="F62" s="37"/>
      <c r="G62" s="24"/>
      <c r="H62" s="24" t="s">
        <v>52</v>
      </c>
      <c r="I62" s="24" t="s">
        <v>53</v>
      </c>
      <c r="J62" s="16">
        <f t="shared" si="3"/>
        <v>0</v>
      </c>
      <c r="K62" s="40"/>
      <c r="L62" s="40"/>
      <c r="M62" s="40"/>
      <c r="N62" s="40"/>
      <c r="O62" s="40"/>
      <c r="P62" s="40"/>
      <c r="Q62" s="40"/>
      <c r="R62" s="40"/>
      <c r="S62" s="40"/>
    </row>
    <row r="63" spans="1:19" x14ac:dyDescent="0.25">
      <c r="A63" s="11">
        <f t="shared" si="2"/>
        <v>63</v>
      </c>
      <c r="B63" s="24"/>
      <c r="C63" s="24"/>
      <c r="D63" s="24"/>
      <c r="E63" s="24"/>
      <c r="F63" s="37"/>
      <c r="G63" s="24"/>
      <c r="H63" s="24" t="s">
        <v>54</v>
      </c>
      <c r="I63" s="24" t="s">
        <v>55</v>
      </c>
      <c r="J63" s="16">
        <f t="shared" si="3"/>
        <v>0</v>
      </c>
      <c r="K63" s="40"/>
      <c r="L63" s="40"/>
      <c r="M63" s="40"/>
      <c r="N63" s="40"/>
      <c r="O63" s="40"/>
      <c r="P63" s="40"/>
      <c r="Q63" s="40"/>
      <c r="R63" s="40"/>
      <c r="S63" s="40"/>
    </row>
    <row r="64" spans="1:19" x14ac:dyDescent="0.25">
      <c r="A64" s="11">
        <f t="shared" si="2"/>
        <v>64</v>
      </c>
      <c r="B64" s="24"/>
      <c r="C64" s="24"/>
      <c r="D64" s="24"/>
      <c r="E64" s="24"/>
      <c r="F64" s="37"/>
      <c r="G64" s="24" t="s">
        <v>44</v>
      </c>
      <c r="H64" s="24" t="str">
        <f>$H$51</f>
        <v xml:space="preserve">דרוג BBB- ועד A+ </v>
      </c>
      <c r="I64" s="24"/>
      <c r="J64" s="16">
        <f t="shared" si="3"/>
        <v>0</v>
      </c>
      <c r="K64" s="34">
        <f>SUM(K65:K67)</f>
        <v>0</v>
      </c>
      <c r="L64" s="34">
        <f t="shared" ref="L64:S64" si="23">SUM(L65:L67)</f>
        <v>0</v>
      </c>
      <c r="M64" s="34">
        <f t="shared" si="23"/>
        <v>0</v>
      </c>
      <c r="N64" s="34">
        <f t="shared" si="23"/>
        <v>0</v>
      </c>
      <c r="O64" s="34">
        <f t="shared" si="23"/>
        <v>0</v>
      </c>
      <c r="P64" s="34">
        <f t="shared" si="23"/>
        <v>0</v>
      </c>
      <c r="Q64" s="34">
        <f t="shared" si="23"/>
        <v>0</v>
      </c>
      <c r="R64" s="34">
        <f t="shared" si="23"/>
        <v>0</v>
      </c>
      <c r="S64" s="34">
        <f t="shared" si="23"/>
        <v>0</v>
      </c>
    </row>
    <row r="65" spans="1:19" x14ac:dyDescent="0.25">
      <c r="A65" s="11">
        <f t="shared" si="2"/>
        <v>65</v>
      </c>
      <c r="B65" s="24"/>
      <c r="C65" s="24"/>
      <c r="D65" s="24"/>
      <c r="E65" s="24"/>
      <c r="F65" s="37"/>
      <c r="G65" s="24"/>
      <c r="H65" s="37" t="s">
        <v>50</v>
      </c>
      <c r="I65" s="37" t="s">
        <v>51</v>
      </c>
      <c r="J65" s="16">
        <f t="shared" si="3"/>
        <v>0</v>
      </c>
      <c r="K65" s="40"/>
      <c r="L65" s="40"/>
      <c r="M65" s="40"/>
      <c r="N65" s="40"/>
      <c r="O65" s="40"/>
      <c r="P65" s="40"/>
      <c r="Q65" s="40"/>
      <c r="R65" s="40"/>
      <c r="S65" s="40"/>
    </row>
    <row r="66" spans="1:19" x14ac:dyDescent="0.25">
      <c r="A66" s="11">
        <f t="shared" si="2"/>
        <v>66</v>
      </c>
      <c r="B66" s="24"/>
      <c r="C66" s="24"/>
      <c r="D66" s="24"/>
      <c r="E66" s="24"/>
      <c r="F66" s="37"/>
      <c r="G66" s="24"/>
      <c r="H66" s="24" t="s">
        <v>52</v>
      </c>
      <c r="I66" s="24" t="s">
        <v>53</v>
      </c>
      <c r="J66" s="16">
        <f t="shared" si="3"/>
        <v>0</v>
      </c>
      <c r="K66" s="40"/>
      <c r="L66" s="40"/>
      <c r="M66" s="40"/>
      <c r="N66" s="40"/>
      <c r="O66" s="40"/>
      <c r="P66" s="40"/>
      <c r="Q66" s="40"/>
      <c r="R66" s="40"/>
      <c r="S66" s="40"/>
    </row>
    <row r="67" spans="1:19" x14ac:dyDescent="0.25">
      <c r="A67" s="11">
        <f t="shared" si="2"/>
        <v>67</v>
      </c>
      <c r="B67" s="24"/>
      <c r="C67" s="24"/>
      <c r="D67" s="24"/>
      <c r="E67" s="24"/>
      <c r="F67" s="37"/>
      <c r="G67" s="24"/>
      <c r="H67" s="24" t="s">
        <v>54</v>
      </c>
      <c r="I67" s="24" t="s">
        <v>55</v>
      </c>
      <c r="J67" s="16">
        <f t="shared" si="3"/>
        <v>0</v>
      </c>
      <c r="K67" s="40"/>
      <c r="L67" s="40"/>
      <c r="M67" s="40"/>
      <c r="N67" s="40"/>
      <c r="O67" s="40"/>
      <c r="P67" s="40"/>
      <c r="Q67" s="40"/>
      <c r="R67" s="40"/>
      <c r="S67" s="40"/>
    </row>
    <row r="68" spans="1:19" x14ac:dyDescent="0.25">
      <c r="A68" s="11">
        <f t="shared" si="2"/>
        <v>68</v>
      </c>
      <c r="B68" s="24"/>
      <c r="C68" s="24"/>
      <c r="D68" s="24"/>
      <c r="E68" s="24"/>
      <c r="F68" s="37"/>
      <c r="G68" s="24" t="s">
        <v>33</v>
      </c>
      <c r="H68" s="24" t="s">
        <v>58</v>
      </c>
      <c r="I68" s="24"/>
      <c r="J68" s="16">
        <f t="shared" si="3"/>
        <v>0</v>
      </c>
      <c r="K68" s="34">
        <f>SUM(K69:K71)</f>
        <v>0</v>
      </c>
      <c r="L68" s="34">
        <f t="shared" ref="L68:S68" si="24">SUM(L69:L71)</f>
        <v>0</v>
      </c>
      <c r="M68" s="34">
        <f t="shared" si="24"/>
        <v>0</v>
      </c>
      <c r="N68" s="34">
        <f t="shared" si="24"/>
        <v>0</v>
      </c>
      <c r="O68" s="34">
        <f t="shared" si="24"/>
        <v>0</v>
      </c>
      <c r="P68" s="34">
        <f t="shared" si="24"/>
        <v>0</v>
      </c>
      <c r="Q68" s="34">
        <f t="shared" si="24"/>
        <v>0</v>
      </c>
      <c r="R68" s="34">
        <f t="shared" si="24"/>
        <v>0</v>
      </c>
      <c r="S68" s="34">
        <f t="shared" si="24"/>
        <v>0</v>
      </c>
    </row>
    <row r="69" spans="1:19" x14ac:dyDescent="0.25">
      <c r="A69" s="11">
        <f t="shared" si="2"/>
        <v>69</v>
      </c>
      <c r="B69" s="24"/>
      <c r="C69" s="24"/>
      <c r="D69" s="24"/>
      <c r="E69" s="24"/>
      <c r="F69" s="37"/>
      <c r="G69" s="24"/>
      <c r="H69" s="37" t="s">
        <v>50</v>
      </c>
      <c r="I69" s="37" t="s">
        <v>51</v>
      </c>
      <c r="J69" s="16">
        <f t="shared" si="3"/>
        <v>0</v>
      </c>
      <c r="K69" s="40"/>
      <c r="L69" s="40"/>
      <c r="M69" s="40"/>
      <c r="N69" s="40"/>
      <c r="O69" s="40"/>
      <c r="P69" s="40"/>
      <c r="Q69" s="40"/>
      <c r="R69" s="40"/>
      <c r="S69" s="40"/>
    </row>
    <row r="70" spans="1:19" x14ac:dyDescent="0.25">
      <c r="A70" s="11">
        <f t="shared" si="2"/>
        <v>70</v>
      </c>
      <c r="B70" s="24"/>
      <c r="C70" s="24"/>
      <c r="D70" s="24"/>
      <c r="E70" s="24"/>
      <c r="F70" s="37"/>
      <c r="G70" s="24"/>
      <c r="H70" s="37" t="s">
        <v>52</v>
      </c>
      <c r="I70" s="37" t="s">
        <v>53</v>
      </c>
      <c r="J70" s="16">
        <f t="shared" si="3"/>
        <v>0</v>
      </c>
      <c r="K70" s="40"/>
      <c r="L70" s="40"/>
      <c r="M70" s="40"/>
      <c r="N70" s="40"/>
      <c r="O70" s="40"/>
      <c r="P70" s="40"/>
      <c r="Q70" s="40"/>
      <c r="R70" s="40"/>
      <c r="S70" s="40"/>
    </row>
    <row r="71" spans="1:19" x14ac:dyDescent="0.25">
      <c r="A71" s="11">
        <f t="shared" si="2"/>
        <v>71</v>
      </c>
      <c r="B71" s="24"/>
      <c r="C71" s="24"/>
      <c r="D71" s="24"/>
      <c r="E71" s="24"/>
      <c r="F71" s="37"/>
      <c r="G71" s="24"/>
      <c r="H71" s="37" t="s">
        <v>54</v>
      </c>
      <c r="I71" s="37" t="s">
        <v>55</v>
      </c>
      <c r="J71" s="16">
        <f t="shared" si="3"/>
        <v>0</v>
      </c>
      <c r="K71" s="40"/>
      <c r="L71" s="40"/>
      <c r="M71" s="40"/>
      <c r="N71" s="40"/>
      <c r="O71" s="40"/>
      <c r="P71" s="40"/>
      <c r="Q71" s="40"/>
      <c r="R71" s="40"/>
      <c r="S71" s="40"/>
    </row>
    <row r="72" spans="1:19" x14ac:dyDescent="0.25">
      <c r="A72" s="11">
        <f t="shared" si="2"/>
        <v>72</v>
      </c>
      <c r="B72" s="24"/>
      <c r="C72" s="24"/>
      <c r="D72" s="24"/>
      <c r="E72" s="24"/>
      <c r="F72" s="37"/>
      <c r="G72" s="24" t="s">
        <v>35</v>
      </c>
      <c r="H72" s="39" t="str">
        <f>$H$55</f>
        <v xml:space="preserve">דרוג נמוך מ- BBB- או לא מדורג </v>
      </c>
      <c r="I72" s="24"/>
      <c r="J72" s="16">
        <f t="shared" si="3"/>
        <v>0</v>
      </c>
      <c r="K72" s="34">
        <f>SUM(K73:K75)</f>
        <v>0</v>
      </c>
      <c r="L72" s="34">
        <f t="shared" ref="L72:S72" si="25">SUM(L73:L75)</f>
        <v>0</v>
      </c>
      <c r="M72" s="34">
        <f t="shared" si="25"/>
        <v>0</v>
      </c>
      <c r="N72" s="34">
        <f t="shared" si="25"/>
        <v>0</v>
      </c>
      <c r="O72" s="34">
        <f t="shared" si="25"/>
        <v>0</v>
      </c>
      <c r="P72" s="34">
        <f t="shared" si="25"/>
        <v>0</v>
      </c>
      <c r="Q72" s="34">
        <f t="shared" si="25"/>
        <v>0</v>
      </c>
      <c r="R72" s="34">
        <f t="shared" si="25"/>
        <v>0</v>
      </c>
      <c r="S72" s="34">
        <f t="shared" si="25"/>
        <v>0</v>
      </c>
    </row>
    <row r="73" spans="1:19" x14ac:dyDescent="0.25">
      <c r="A73" s="11">
        <f t="shared" si="2"/>
        <v>73</v>
      </c>
      <c r="B73" s="24"/>
      <c r="C73" s="24"/>
      <c r="D73" s="24"/>
      <c r="E73" s="24"/>
      <c r="F73" s="37"/>
      <c r="G73" s="24"/>
      <c r="H73" s="37" t="s">
        <v>50</v>
      </c>
      <c r="I73" s="37" t="s">
        <v>51</v>
      </c>
      <c r="J73" s="16">
        <f t="shared" si="3"/>
        <v>0</v>
      </c>
      <c r="K73" s="40"/>
      <c r="L73" s="40"/>
      <c r="M73" s="40"/>
      <c r="N73" s="40"/>
      <c r="O73" s="40"/>
      <c r="P73" s="40"/>
      <c r="Q73" s="40"/>
      <c r="R73" s="40"/>
      <c r="S73" s="40"/>
    </row>
    <row r="74" spans="1:19" x14ac:dyDescent="0.25">
      <c r="A74" s="11">
        <f t="shared" si="2"/>
        <v>74</v>
      </c>
      <c r="B74" s="24"/>
      <c r="C74" s="24"/>
      <c r="D74" s="24"/>
      <c r="E74" s="24"/>
      <c r="F74" s="37"/>
      <c r="G74" s="24"/>
      <c r="H74" s="24" t="s">
        <v>52</v>
      </c>
      <c r="I74" s="24" t="s">
        <v>53</v>
      </c>
      <c r="J74" s="16">
        <f t="shared" si="3"/>
        <v>0</v>
      </c>
      <c r="K74" s="40"/>
      <c r="L74" s="40"/>
      <c r="M74" s="40"/>
      <c r="N74" s="40"/>
      <c r="O74" s="40"/>
      <c r="P74" s="40"/>
      <c r="Q74" s="40"/>
      <c r="R74" s="40"/>
      <c r="S74" s="40"/>
    </row>
    <row r="75" spans="1:19" x14ac:dyDescent="0.25">
      <c r="A75" s="11">
        <f t="shared" ref="A75:A138" si="26">A74+1</f>
        <v>75</v>
      </c>
      <c r="B75" s="24"/>
      <c r="C75" s="24"/>
      <c r="D75" s="24"/>
      <c r="E75" s="24"/>
      <c r="F75" s="37"/>
      <c r="G75" s="24"/>
      <c r="H75" s="24" t="s">
        <v>54</v>
      </c>
      <c r="I75" s="24" t="s">
        <v>55</v>
      </c>
      <c r="J75" s="16">
        <f t="shared" ref="J75:J138" si="27">SUM(K75:CG75)</f>
        <v>0</v>
      </c>
      <c r="K75" s="40"/>
      <c r="L75" s="40"/>
      <c r="M75" s="40"/>
      <c r="N75" s="40"/>
      <c r="O75" s="40"/>
      <c r="P75" s="40"/>
      <c r="Q75" s="40"/>
      <c r="R75" s="40"/>
      <c r="S75" s="40"/>
    </row>
    <row r="76" spans="1:19" x14ac:dyDescent="0.25">
      <c r="A76" s="11">
        <f t="shared" si="26"/>
        <v>76</v>
      </c>
      <c r="B76" s="22"/>
      <c r="C76" s="22"/>
      <c r="D76" s="22"/>
      <c r="E76" s="22" t="s">
        <v>11</v>
      </c>
      <c r="F76" s="41" t="s">
        <v>24</v>
      </c>
      <c r="G76" s="22"/>
      <c r="H76" s="22"/>
      <c r="I76" s="22"/>
      <c r="J76" s="16">
        <f t="shared" si="27"/>
        <v>0</v>
      </c>
      <c r="K76" s="17">
        <f>SUM(K77,K81,K86,K90)</f>
        <v>0</v>
      </c>
      <c r="L76" s="17">
        <f t="shared" ref="L76:S76" si="28">SUM(L77,L81,L86,L90)</f>
        <v>0</v>
      </c>
      <c r="M76" s="17">
        <f t="shared" si="28"/>
        <v>0</v>
      </c>
      <c r="N76" s="17">
        <f t="shared" si="28"/>
        <v>0</v>
      </c>
      <c r="O76" s="17">
        <f t="shared" si="28"/>
        <v>0</v>
      </c>
      <c r="P76" s="17">
        <f t="shared" si="28"/>
        <v>0</v>
      </c>
      <c r="Q76" s="17">
        <f t="shared" si="28"/>
        <v>0</v>
      </c>
      <c r="R76" s="17">
        <f t="shared" si="28"/>
        <v>0</v>
      </c>
      <c r="S76" s="17">
        <f t="shared" si="28"/>
        <v>0</v>
      </c>
    </row>
    <row r="77" spans="1:19" x14ac:dyDescent="0.25">
      <c r="A77" s="11">
        <f t="shared" si="26"/>
        <v>77</v>
      </c>
      <c r="B77" s="22"/>
      <c r="C77" s="22"/>
      <c r="D77" s="22"/>
      <c r="E77" s="22"/>
      <c r="F77" s="35" t="s">
        <v>29</v>
      </c>
      <c r="G77" s="36" t="s">
        <v>59</v>
      </c>
      <c r="H77" s="22"/>
      <c r="I77" s="22"/>
      <c r="J77" s="16">
        <f t="shared" si="27"/>
        <v>0</v>
      </c>
      <c r="K77" s="34">
        <f>SUM(K78:K80)</f>
        <v>0</v>
      </c>
      <c r="L77" s="34">
        <f t="shared" ref="L77:S77" si="29">SUM(L78:L80)</f>
        <v>0</v>
      </c>
      <c r="M77" s="34">
        <f t="shared" si="29"/>
        <v>0</v>
      </c>
      <c r="N77" s="34">
        <f t="shared" si="29"/>
        <v>0</v>
      </c>
      <c r="O77" s="34">
        <f t="shared" si="29"/>
        <v>0</v>
      </c>
      <c r="P77" s="34">
        <f t="shared" si="29"/>
        <v>0</v>
      </c>
      <c r="Q77" s="34">
        <f t="shared" si="29"/>
        <v>0</v>
      </c>
      <c r="R77" s="34">
        <f t="shared" si="29"/>
        <v>0</v>
      </c>
      <c r="S77" s="34">
        <f t="shared" si="29"/>
        <v>0</v>
      </c>
    </row>
    <row r="78" spans="1:19" x14ac:dyDescent="0.25">
      <c r="A78" s="11">
        <f t="shared" si="26"/>
        <v>78</v>
      </c>
      <c r="B78" s="24"/>
      <c r="C78" s="24"/>
      <c r="D78" s="24"/>
      <c r="E78" s="24"/>
      <c r="F78" s="35"/>
      <c r="G78" s="24" t="s">
        <v>31</v>
      </c>
      <c r="H78" s="39" t="s">
        <v>60</v>
      </c>
      <c r="I78" s="39"/>
      <c r="J78" s="16">
        <f t="shared" si="27"/>
        <v>0</v>
      </c>
      <c r="K78" s="25"/>
      <c r="L78" s="25"/>
      <c r="M78" s="25"/>
      <c r="N78" s="25"/>
      <c r="O78" s="25"/>
      <c r="P78" s="25"/>
      <c r="Q78" s="25"/>
      <c r="R78" s="25"/>
      <c r="S78" s="25"/>
    </row>
    <row r="79" spans="1:19" x14ac:dyDescent="0.25">
      <c r="A79" s="11">
        <f t="shared" si="26"/>
        <v>79</v>
      </c>
      <c r="B79" s="24"/>
      <c r="C79" s="24"/>
      <c r="D79" s="24"/>
      <c r="E79" s="24"/>
      <c r="F79" s="35"/>
      <c r="G79" s="24" t="s">
        <v>44</v>
      </c>
      <c r="H79" s="24" t="s">
        <v>61</v>
      </c>
      <c r="I79" s="24"/>
      <c r="J79" s="16">
        <f t="shared" si="27"/>
        <v>0</v>
      </c>
      <c r="K79" s="25"/>
      <c r="L79" s="25"/>
      <c r="M79" s="25"/>
      <c r="N79" s="25"/>
      <c r="O79" s="25"/>
      <c r="P79" s="25"/>
      <c r="Q79" s="25"/>
      <c r="R79" s="25"/>
      <c r="S79" s="25"/>
    </row>
    <row r="80" spans="1:19" x14ac:dyDescent="0.25">
      <c r="A80" s="11">
        <f t="shared" si="26"/>
        <v>80</v>
      </c>
      <c r="B80" s="24"/>
      <c r="C80" s="24"/>
      <c r="D80" s="24"/>
      <c r="E80" s="24"/>
      <c r="F80" s="37"/>
      <c r="G80" s="24" t="s">
        <v>33</v>
      </c>
      <c r="H80" s="39" t="s">
        <v>57</v>
      </c>
      <c r="I80" s="24"/>
      <c r="J80" s="16">
        <f t="shared" si="27"/>
        <v>0</v>
      </c>
      <c r="K80" s="25"/>
      <c r="L80" s="25"/>
      <c r="M80" s="25"/>
      <c r="N80" s="25"/>
      <c r="O80" s="25"/>
      <c r="P80" s="25"/>
      <c r="Q80" s="25"/>
      <c r="R80" s="25"/>
      <c r="S80" s="25"/>
    </row>
    <row r="81" spans="1:19" x14ac:dyDescent="0.25">
      <c r="A81" s="11">
        <f t="shared" si="26"/>
        <v>81</v>
      </c>
      <c r="B81" s="22"/>
      <c r="C81" s="22"/>
      <c r="D81" s="22"/>
      <c r="E81" s="22"/>
      <c r="F81" s="35" t="s">
        <v>41</v>
      </c>
      <c r="G81" s="36" t="s">
        <v>62</v>
      </c>
      <c r="H81" s="22"/>
      <c r="I81" s="22"/>
      <c r="J81" s="16">
        <f t="shared" si="27"/>
        <v>0</v>
      </c>
      <c r="K81" s="34">
        <f>SUM(K82:K85)</f>
        <v>0</v>
      </c>
      <c r="L81" s="34">
        <f t="shared" ref="L81:S81" si="30">SUM(L82:L85)</f>
        <v>0</v>
      </c>
      <c r="M81" s="34">
        <f t="shared" si="30"/>
        <v>0</v>
      </c>
      <c r="N81" s="34">
        <f t="shared" si="30"/>
        <v>0</v>
      </c>
      <c r="O81" s="34">
        <f t="shared" si="30"/>
        <v>0</v>
      </c>
      <c r="P81" s="34">
        <f t="shared" si="30"/>
        <v>0</v>
      </c>
      <c r="Q81" s="34">
        <f t="shared" si="30"/>
        <v>0</v>
      </c>
      <c r="R81" s="34">
        <f t="shared" si="30"/>
        <v>0</v>
      </c>
      <c r="S81" s="34">
        <f t="shared" si="30"/>
        <v>0</v>
      </c>
    </row>
    <row r="82" spans="1:19" x14ac:dyDescent="0.25">
      <c r="A82" s="11">
        <f t="shared" si="26"/>
        <v>82</v>
      </c>
      <c r="B82" s="24"/>
      <c r="C82" s="24"/>
      <c r="D82" s="24"/>
      <c r="E82" s="24"/>
      <c r="F82" s="35"/>
      <c r="G82" s="24" t="s">
        <v>31</v>
      </c>
      <c r="H82" s="39" t="str">
        <f>$H$78</f>
        <v xml:space="preserve">דרוג A- ומעלה </v>
      </c>
      <c r="I82" s="39"/>
      <c r="J82" s="16">
        <f t="shared" si="27"/>
        <v>0</v>
      </c>
      <c r="K82" s="25"/>
      <c r="L82" s="25"/>
      <c r="M82" s="25"/>
      <c r="N82" s="25"/>
      <c r="O82" s="25"/>
      <c r="P82" s="25"/>
      <c r="Q82" s="25"/>
      <c r="R82" s="25"/>
      <c r="S82" s="25"/>
    </row>
    <row r="83" spans="1:19" x14ac:dyDescent="0.25">
      <c r="A83" s="11">
        <f t="shared" si="26"/>
        <v>83</v>
      </c>
      <c r="B83" s="24"/>
      <c r="C83" s="24"/>
      <c r="D83" s="24"/>
      <c r="E83" s="24"/>
      <c r="F83" s="37"/>
      <c r="G83" s="24" t="s">
        <v>44</v>
      </c>
      <c r="H83" s="39" t="str">
        <f>$H$79</f>
        <v>דרוג BBB- ועד BBB+</v>
      </c>
      <c r="I83" s="24"/>
      <c r="J83" s="16">
        <f t="shared" si="27"/>
        <v>0</v>
      </c>
      <c r="K83" s="25"/>
      <c r="L83" s="25"/>
      <c r="M83" s="25"/>
      <c r="N83" s="25"/>
      <c r="O83" s="25"/>
      <c r="P83" s="25"/>
      <c r="Q83" s="25"/>
      <c r="R83" s="25"/>
      <c r="S83" s="25"/>
    </row>
    <row r="84" spans="1:19" x14ac:dyDescent="0.25">
      <c r="A84" s="11">
        <f t="shared" si="26"/>
        <v>84</v>
      </c>
      <c r="B84" s="24"/>
      <c r="C84" s="24"/>
      <c r="D84" s="24"/>
      <c r="E84" s="24"/>
      <c r="F84" s="37"/>
      <c r="G84" s="24" t="s">
        <v>33</v>
      </c>
      <c r="H84" s="24" t="str">
        <f>$H$68</f>
        <v xml:space="preserve">בדרוג נמוך מ- BBB- או לא מדורג עם בטוחה מספקת </v>
      </c>
      <c r="I84" s="24"/>
      <c r="J84" s="16">
        <f t="shared" si="27"/>
        <v>0</v>
      </c>
      <c r="K84" s="25"/>
      <c r="L84" s="25"/>
      <c r="M84" s="25"/>
      <c r="N84" s="25"/>
      <c r="O84" s="25"/>
      <c r="P84" s="25"/>
      <c r="Q84" s="25"/>
      <c r="R84" s="25"/>
      <c r="S84" s="25"/>
    </row>
    <row r="85" spans="1:19" x14ac:dyDescent="0.25">
      <c r="A85" s="11">
        <f t="shared" si="26"/>
        <v>85</v>
      </c>
      <c r="B85" s="24"/>
      <c r="C85" s="24"/>
      <c r="D85" s="24"/>
      <c r="E85" s="24"/>
      <c r="F85" s="37"/>
      <c r="G85" s="24" t="s">
        <v>35</v>
      </c>
      <c r="H85" s="39" t="str">
        <f>H80</f>
        <v xml:space="preserve">דרוג נמוך מ- BBB- או לא מדורג </v>
      </c>
      <c r="I85" s="24"/>
      <c r="J85" s="16">
        <f t="shared" si="27"/>
        <v>0</v>
      </c>
      <c r="K85" s="25"/>
      <c r="L85" s="25"/>
      <c r="M85" s="25"/>
      <c r="N85" s="25"/>
      <c r="O85" s="25"/>
      <c r="P85" s="25"/>
      <c r="Q85" s="25"/>
      <c r="R85" s="25"/>
      <c r="S85" s="25"/>
    </row>
    <row r="86" spans="1:19" x14ac:dyDescent="0.25">
      <c r="A86" s="11">
        <f t="shared" si="26"/>
        <v>86</v>
      </c>
      <c r="B86" s="24"/>
      <c r="C86" s="24"/>
      <c r="D86" s="24"/>
      <c r="E86" s="24"/>
      <c r="F86" s="35" t="s">
        <v>63</v>
      </c>
      <c r="G86" s="36" t="s">
        <v>64</v>
      </c>
      <c r="H86" s="24"/>
      <c r="I86" s="24"/>
      <c r="J86" s="16">
        <f t="shared" si="27"/>
        <v>0</v>
      </c>
      <c r="K86" s="34">
        <f>SUM(K87:K89)</f>
        <v>0</v>
      </c>
      <c r="L86" s="34">
        <f t="shared" ref="L86:S86" si="31">SUM(L87:L89)</f>
        <v>0</v>
      </c>
      <c r="M86" s="34">
        <f t="shared" si="31"/>
        <v>0</v>
      </c>
      <c r="N86" s="34">
        <f t="shared" si="31"/>
        <v>0</v>
      </c>
      <c r="O86" s="34">
        <f t="shared" si="31"/>
        <v>0</v>
      </c>
      <c r="P86" s="34">
        <f t="shared" si="31"/>
        <v>0</v>
      </c>
      <c r="Q86" s="34">
        <f t="shared" si="31"/>
        <v>0</v>
      </c>
      <c r="R86" s="34">
        <f t="shared" si="31"/>
        <v>0</v>
      </c>
      <c r="S86" s="34">
        <f t="shared" si="31"/>
        <v>0</v>
      </c>
    </row>
    <row r="87" spans="1:19" x14ac:dyDescent="0.25">
      <c r="A87" s="11">
        <f t="shared" si="26"/>
        <v>87</v>
      </c>
      <c r="B87" s="24"/>
      <c r="C87" s="24"/>
      <c r="D87" s="24"/>
      <c r="E87" s="24"/>
      <c r="F87" s="35"/>
      <c r="G87" s="24" t="s">
        <v>31</v>
      </c>
      <c r="H87" s="39" t="str">
        <f>$H$78</f>
        <v xml:space="preserve">דרוג A- ומעלה </v>
      </c>
      <c r="I87" s="39"/>
      <c r="J87" s="16">
        <f t="shared" si="27"/>
        <v>0</v>
      </c>
      <c r="K87" s="25"/>
      <c r="L87" s="25"/>
      <c r="M87" s="25"/>
      <c r="N87" s="25"/>
      <c r="O87" s="25"/>
      <c r="P87" s="25"/>
      <c r="Q87" s="25"/>
      <c r="R87" s="25"/>
      <c r="S87" s="25"/>
    </row>
    <row r="88" spans="1:19" x14ac:dyDescent="0.25">
      <c r="A88" s="11">
        <f t="shared" si="26"/>
        <v>88</v>
      </c>
      <c r="B88" s="24"/>
      <c r="C88" s="24"/>
      <c r="D88" s="24"/>
      <c r="E88" s="24"/>
      <c r="F88" s="37"/>
      <c r="G88" s="24" t="s">
        <v>44</v>
      </c>
      <c r="H88" s="39" t="str">
        <f>$H$79</f>
        <v>דרוג BBB- ועד BBB+</v>
      </c>
      <c r="I88" s="24"/>
      <c r="J88" s="16">
        <f t="shared" si="27"/>
        <v>0</v>
      </c>
      <c r="K88" s="25"/>
      <c r="L88" s="25"/>
      <c r="M88" s="25"/>
      <c r="N88" s="25"/>
      <c r="O88" s="25"/>
      <c r="P88" s="25"/>
      <c r="Q88" s="25"/>
      <c r="R88" s="25"/>
      <c r="S88" s="25"/>
    </row>
    <row r="89" spans="1:19" x14ac:dyDescent="0.25">
      <c r="A89" s="11">
        <f t="shared" si="26"/>
        <v>89</v>
      </c>
      <c r="B89" s="24"/>
      <c r="C89" s="24"/>
      <c r="D89" s="24"/>
      <c r="E89" s="24"/>
      <c r="F89" s="37"/>
      <c r="G89" s="24" t="s">
        <v>33</v>
      </c>
      <c r="H89" s="39" t="str">
        <f>$H$80</f>
        <v xml:space="preserve">דרוג נמוך מ- BBB- או לא מדורג </v>
      </c>
      <c r="I89" s="24"/>
      <c r="J89" s="16">
        <f t="shared" si="27"/>
        <v>0</v>
      </c>
      <c r="K89" s="25"/>
      <c r="L89" s="25"/>
      <c r="M89" s="25"/>
      <c r="N89" s="25"/>
      <c r="O89" s="25"/>
      <c r="P89" s="25"/>
      <c r="Q89" s="25"/>
      <c r="R89" s="25"/>
      <c r="S89" s="25"/>
    </row>
    <row r="90" spans="1:19" x14ac:dyDescent="0.25">
      <c r="A90" s="11">
        <f t="shared" si="26"/>
        <v>90</v>
      </c>
      <c r="B90" s="24"/>
      <c r="C90" s="24"/>
      <c r="D90" s="24"/>
      <c r="E90" s="24"/>
      <c r="F90" s="35" t="s">
        <v>65</v>
      </c>
      <c r="G90" s="36" t="s">
        <v>66</v>
      </c>
      <c r="H90" s="24"/>
      <c r="I90" s="24"/>
      <c r="J90" s="16">
        <f t="shared" si="27"/>
        <v>0</v>
      </c>
      <c r="K90" s="34">
        <f>SUM(K91:K94)</f>
        <v>0</v>
      </c>
      <c r="L90" s="34">
        <f t="shared" ref="L90:S90" si="32">SUM(L91:L94)</f>
        <v>0</v>
      </c>
      <c r="M90" s="34">
        <f t="shared" si="32"/>
        <v>0</v>
      </c>
      <c r="N90" s="34">
        <f t="shared" si="32"/>
        <v>0</v>
      </c>
      <c r="O90" s="34">
        <f t="shared" si="32"/>
        <v>0</v>
      </c>
      <c r="P90" s="34">
        <f t="shared" si="32"/>
        <v>0</v>
      </c>
      <c r="Q90" s="34">
        <f t="shared" si="32"/>
        <v>0</v>
      </c>
      <c r="R90" s="34">
        <f t="shared" si="32"/>
        <v>0</v>
      </c>
      <c r="S90" s="34">
        <f t="shared" si="32"/>
        <v>0</v>
      </c>
    </row>
    <row r="91" spans="1:19" x14ac:dyDescent="0.25">
      <c r="A91" s="11">
        <f t="shared" si="26"/>
        <v>91</v>
      </c>
      <c r="B91" s="24"/>
      <c r="C91" s="24"/>
      <c r="D91" s="24"/>
      <c r="E91" s="24"/>
      <c r="F91" s="37"/>
      <c r="G91" s="24" t="s">
        <v>31</v>
      </c>
      <c r="H91" s="39" t="str">
        <f>$H$78</f>
        <v xml:space="preserve">דרוג A- ומעלה </v>
      </c>
      <c r="I91" s="39"/>
      <c r="J91" s="16">
        <f t="shared" si="27"/>
        <v>0</v>
      </c>
      <c r="K91" s="25"/>
      <c r="L91" s="25"/>
      <c r="M91" s="25"/>
      <c r="N91" s="25"/>
      <c r="O91" s="25"/>
      <c r="P91" s="25"/>
      <c r="Q91" s="25"/>
      <c r="R91" s="25"/>
      <c r="S91" s="25"/>
    </row>
    <row r="92" spans="1:19" x14ac:dyDescent="0.25">
      <c r="A92" s="11">
        <f t="shared" si="26"/>
        <v>92</v>
      </c>
      <c r="B92" s="24"/>
      <c r="C92" s="24"/>
      <c r="D92" s="24"/>
      <c r="E92" s="24"/>
      <c r="F92" s="37"/>
      <c r="G92" s="24" t="s">
        <v>44</v>
      </c>
      <c r="H92" s="39" t="str">
        <f>$H$79</f>
        <v>דרוג BBB- ועד BBB+</v>
      </c>
      <c r="I92" s="24"/>
      <c r="J92" s="16">
        <f t="shared" si="27"/>
        <v>0</v>
      </c>
      <c r="K92" s="25"/>
      <c r="L92" s="25"/>
      <c r="M92" s="25"/>
      <c r="N92" s="25"/>
      <c r="O92" s="25"/>
      <c r="P92" s="25"/>
      <c r="Q92" s="25"/>
      <c r="R92" s="25"/>
      <c r="S92" s="25"/>
    </row>
    <row r="93" spans="1:19" x14ac:dyDescent="0.25">
      <c r="A93" s="11">
        <f t="shared" si="26"/>
        <v>93</v>
      </c>
      <c r="B93" s="24"/>
      <c r="C93" s="24"/>
      <c r="D93" s="24"/>
      <c r="E93" s="24"/>
      <c r="F93" s="37"/>
      <c r="G93" s="24" t="s">
        <v>33</v>
      </c>
      <c r="H93" s="24" t="str">
        <f>$H$68</f>
        <v xml:space="preserve">בדרוג נמוך מ- BBB- או לא מדורג עם בטוחה מספקת </v>
      </c>
      <c r="I93" s="24"/>
      <c r="J93" s="16">
        <f t="shared" si="27"/>
        <v>0</v>
      </c>
      <c r="K93" s="25"/>
      <c r="L93" s="25"/>
      <c r="M93" s="25"/>
      <c r="N93" s="25"/>
      <c r="O93" s="25"/>
      <c r="P93" s="25"/>
      <c r="Q93" s="25"/>
      <c r="R93" s="25"/>
      <c r="S93" s="25"/>
    </row>
    <row r="94" spans="1:19" x14ac:dyDescent="0.25">
      <c r="A94" s="11">
        <f t="shared" si="26"/>
        <v>94</v>
      </c>
      <c r="B94" s="24"/>
      <c r="C94" s="24"/>
      <c r="D94" s="24"/>
      <c r="E94" s="24"/>
      <c r="F94" s="37"/>
      <c r="G94" s="24" t="s">
        <v>35</v>
      </c>
      <c r="H94" s="39" t="str">
        <f>H89</f>
        <v xml:space="preserve">דרוג נמוך מ- BBB- או לא מדורג </v>
      </c>
      <c r="I94" s="24"/>
      <c r="J94" s="16">
        <f t="shared" si="27"/>
        <v>0</v>
      </c>
      <c r="K94" s="25"/>
      <c r="L94" s="25"/>
      <c r="M94" s="25"/>
      <c r="N94" s="25"/>
      <c r="O94" s="25"/>
      <c r="P94" s="25"/>
      <c r="Q94" s="25"/>
      <c r="R94" s="25"/>
      <c r="S94" s="25"/>
    </row>
    <row r="95" spans="1:19" x14ac:dyDescent="0.25">
      <c r="A95" s="27">
        <f t="shared" si="26"/>
        <v>95</v>
      </c>
      <c r="B95" s="28"/>
      <c r="C95" s="28"/>
      <c r="D95" s="28"/>
      <c r="E95" s="28"/>
      <c r="F95" s="28"/>
      <c r="G95" s="28"/>
      <c r="H95" s="28"/>
      <c r="I95" s="28"/>
      <c r="J95" s="30"/>
      <c r="K95" s="31"/>
      <c r="L95" s="31"/>
      <c r="M95" s="31"/>
      <c r="N95" s="31"/>
      <c r="O95" s="31"/>
      <c r="P95" s="31"/>
      <c r="Q95" s="31"/>
      <c r="R95" s="31"/>
      <c r="S95" s="31"/>
    </row>
    <row r="96" spans="1:19" ht="16.5" x14ac:dyDescent="0.3">
      <c r="A96" s="11">
        <f t="shared" si="26"/>
        <v>96</v>
      </c>
      <c r="B96" s="24"/>
      <c r="C96" s="24"/>
      <c r="D96" s="18" t="s">
        <v>67</v>
      </c>
      <c r="E96" s="19" t="s">
        <v>68</v>
      </c>
      <c r="F96" s="20"/>
      <c r="G96" s="21"/>
      <c r="H96" s="21"/>
      <c r="I96" s="21"/>
      <c r="J96" s="16">
        <f t="shared" si="27"/>
        <v>25331.030000000002</v>
      </c>
      <c r="K96" s="17">
        <f>SUM(K97,K135)</f>
        <v>0</v>
      </c>
      <c r="L96" s="17">
        <f t="shared" ref="L96:S96" si="33">SUM(L97,L135)</f>
        <v>0</v>
      </c>
      <c r="M96" s="17">
        <f t="shared" si="33"/>
        <v>0</v>
      </c>
      <c r="N96" s="17">
        <f t="shared" si="33"/>
        <v>0</v>
      </c>
      <c r="O96" s="17">
        <f t="shared" si="33"/>
        <v>3108.1200000000003</v>
      </c>
      <c r="P96" s="17">
        <f t="shared" si="33"/>
        <v>9349.3100000000013</v>
      </c>
      <c r="Q96" s="17">
        <f t="shared" si="33"/>
        <v>12873.6</v>
      </c>
      <c r="R96" s="17">
        <f t="shared" si="33"/>
        <v>0</v>
      </c>
      <c r="S96" s="17">
        <f t="shared" si="33"/>
        <v>0</v>
      </c>
    </row>
    <row r="97" spans="1:19" x14ac:dyDescent="0.25">
      <c r="A97" s="11">
        <f t="shared" si="26"/>
        <v>97</v>
      </c>
      <c r="B97" s="24"/>
      <c r="C97" s="24"/>
      <c r="D97" s="24"/>
      <c r="E97" s="22" t="s">
        <v>9</v>
      </c>
      <c r="F97" s="33" t="s">
        <v>8</v>
      </c>
      <c r="G97" s="24"/>
      <c r="H97" s="24"/>
      <c r="I97" s="24"/>
      <c r="J97" s="16">
        <f t="shared" si="27"/>
        <v>25331.030000000002</v>
      </c>
      <c r="K97" s="17">
        <f>SUM(K98,K114)</f>
        <v>0</v>
      </c>
      <c r="L97" s="17">
        <f t="shared" ref="L97:S97" si="34">SUM(L98,L114)</f>
        <v>0</v>
      </c>
      <c r="M97" s="17">
        <f t="shared" si="34"/>
        <v>0</v>
      </c>
      <c r="N97" s="17">
        <f t="shared" si="34"/>
        <v>0</v>
      </c>
      <c r="O97" s="17">
        <f t="shared" si="34"/>
        <v>3108.1200000000003</v>
      </c>
      <c r="P97" s="17">
        <f t="shared" si="34"/>
        <v>9349.3100000000013</v>
      </c>
      <c r="Q97" s="17">
        <f t="shared" si="34"/>
        <v>12873.6</v>
      </c>
      <c r="R97" s="17">
        <f t="shared" si="34"/>
        <v>0</v>
      </c>
      <c r="S97" s="17">
        <f t="shared" si="34"/>
        <v>0</v>
      </c>
    </row>
    <row r="98" spans="1:19" x14ac:dyDescent="0.25">
      <c r="A98" s="11">
        <f t="shared" si="26"/>
        <v>98</v>
      </c>
      <c r="B98" s="24"/>
      <c r="C98" s="24"/>
      <c r="D98" s="24"/>
      <c r="E98" s="24"/>
      <c r="F98" s="35" t="s">
        <v>29</v>
      </c>
      <c r="G98" s="36" t="s">
        <v>30</v>
      </c>
      <c r="H98" s="24"/>
      <c r="I98" s="24"/>
      <c r="J98" s="16">
        <f t="shared" si="27"/>
        <v>23342.760000000002</v>
      </c>
      <c r="K98" s="17">
        <f>SUM(K99,K104,K109)</f>
        <v>0</v>
      </c>
      <c r="L98" s="17">
        <f t="shared" ref="L98:S98" si="35">SUM(L99,L104,L109)</f>
        <v>0</v>
      </c>
      <c r="M98" s="17">
        <f t="shared" si="35"/>
        <v>0</v>
      </c>
      <c r="N98" s="17">
        <f t="shared" si="35"/>
        <v>0</v>
      </c>
      <c r="O98" s="17">
        <f t="shared" si="35"/>
        <v>3002.53</v>
      </c>
      <c r="P98" s="17">
        <f t="shared" si="35"/>
        <v>7916.9500000000007</v>
      </c>
      <c r="Q98" s="17">
        <f t="shared" si="35"/>
        <v>12423.28</v>
      </c>
      <c r="R98" s="17">
        <f t="shared" si="35"/>
        <v>0</v>
      </c>
      <c r="S98" s="17">
        <f t="shared" si="35"/>
        <v>0</v>
      </c>
    </row>
    <row r="99" spans="1:19" x14ac:dyDescent="0.25">
      <c r="A99" s="11">
        <f t="shared" si="26"/>
        <v>99</v>
      </c>
      <c r="B99" s="22"/>
      <c r="C99" s="22"/>
      <c r="D99" s="22"/>
      <c r="E99" s="22"/>
      <c r="F99" s="35"/>
      <c r="G99" s="22" t="s">
        <v>31</v>
      </c>
      <c r="H99" s="36" t="str">
        <f>$H$47</f>
        <v xml:space="preserve">דרוג AA- ומעלה </v>
      </c>
      <c r="I99" s="36"/>
      <c r="J99" s="16">
        <f t="shared" si="27"/>
        <v>18352.160000000003</v>
      </c>
      <c r="K99" s="34">
        <f>SUM(K100:K103)</f>
        <v>0</v>
      </c>
      <c r="L99" s="34">
        <f t="shared" ref="L99:S99" si="36">SUM(L100:L103)</f>
        <v>0</v>
      </c>
      <c r="M99" s="34">
        <f t="shared" si="36"/>
        <v>0</v>
      </c>
      <c r="N99" s="34">
        <f t="shared" si="36"/>
        <v>0</v>
      </c>
      <c r="O99" s="34">
        <f t="shared" si="36"/>
        <v>2490.8900000000003</v>
      </c>
      <c r="P99" s="34">
        <f t="shared" si="36"/>
        <v>6436.3200000000006</v>
      </c>
      <c r="Q99" s="34">
        <f t="shared" si="36"/>
        <v>9424.9500000000007</v>
      </c>
      <c r="R99" s="34">
        <f t="shared" si="36"/>
        <v>0</v>
      </c>
      <c r="S99" s="34">
        <f t="shared" si="36"/>
        <v>0</v>
      </c>
    </row>
    <row r="100" spans="1:19" x14ac:dyDescent="0.25">
      <c r="A100" s="11">
        <f t="shared" si="26"/>
        <v>100</v>
      </c>
      <c r="B100" s="24"/>
      <c r="C100" s="24"/>
      <c r="D100" s="24"/>
      <c r="E100" s="24"/>
      <c r="F100" s="37"/>
      <c r="G100" s="37"/>
      <c r="H100" s="24" t="s">
        <v>50</v>
      </c>
      <c r="I100" s="24" t="s">
        <v>51</v>
      </c>
      <c r="J100" s="16">
        <f t="shared" si="27"/>
        <v>10110.58</v>
      </c>
      <c r="K100" s="25"/>
      <c r="L100" s="25"/>
      <c r="M100" s="25"/>
      <c r="N100" s="25"/>
      <c r="O100" s="25">
        <v>1465.42</v>
      </c>
      <c r="P100" s="25">
        <v>3638.09</v>
      </c>
      <c r="Q100" s="25">
        <v>5007.07</v>
      </c>
      <c r="R100" s="25"/>
      <c r="S100" s="25"/>
    </row>
    <row r="101" spans="1:19" x14ac:dyDescent="0.25">
      <c r="A101" s="11">
        <f t="shared" si="26"/>
        <v>101</v>
      </c>
      <c r="B101" s="24"/>
      <c r="C101" s="24"/>
      <c r="D101" s="24"/>
      <c r="E101" s="24"/>
      <c r="F101" s="37"/>
      <c r="G101" s="24"/>
      <c r="H101" s="24" t="s">
        <v>52</v>
      </c>
      <c r="I101" s="24" t="s">
        <v>53</v>
      </c>
      <c r="J101" s="16">
        <f t="shared" si="27"/>
        <v>7994.2</v>
      </c>
      <c r="K101" s="25"/>
      <c r="L101" s="25"/>
      <c r="M101" s="25"/>
      <c r="N101" s="25"/>
      <c r="O101" s="25">
        <v>1025.47</v>
      </c>
      <c r="P101" s="25">
        <v>2647.53</v>
      </c>
      <c r="Q101" s="25">
        <v>4321.2</v>
      </c>
      <c r="R101" s="25"/>
      <c r="S101" s="25"/>
    </row>
    <row r="102" spans="1:19" x14ac:dyDescent="0.25">
      <c r="A102" s="11">
        <f t="shared" si="26"/>
        <v>102</v>
      </c>
      <c r="B102" s="24"/>
      <c r="C102" s="24"/>
      <c r="D102" s="24"/>
      <c r="E102" s="24"/>
      <c r="F102" s="37"/>
      <c r="G102" s="24"/>
      <c r="H102" s="24" t="s">
        <v>54</v>
      </c>
      <c r="I102" s="24" t="s">
        <v>55</v>
      </c>
      <c r="J102" s="16">
        <f t="shared" si="27"/>
        <v>247.38</v>
      </c>
      <c r="K102" s="25"/>
      <c r="L102" s="25"/>
      <c r="M102" s="25"/>
      <c r="N102" s="25"/>
      <c r="O102" s="25"/>
      <c r="P102" s="25">
        <v>150.69999999999999</v>
      </c>
      <c r="Q102" s="25">
        <v>96.68</v>
      </c>
      <c r="R102" s="25"/>
      <c r="S102" s="25"/>
    </row>
    <row r="103" spans="1:19" x14ac:dyDescent="0.25">
      <c r="A103" s="11">
        <f t="shared" si="26"/>
        <v>103</v>
      </c>
      <c r="B103" s="24"/>
      <c r="C103" s="24"/>
      <c r="D103" s="24"/>
      <c r="E103" s="24"/>
      <c r="F103" s="37"/>
      <c r="G103" s="24"/>
      <c r="H103" s="24" t="s">
        <v>69</v>
      </c>
      <c r="I103" s="24" t="s">
        <v>70</v>
      </c>
      <c r="J103" s="16">
        <f t="shared" si="27"/>
        <v>0</v>
      </c>
      <c r="K103" s="25"/>
      <c r="L103" s="25"/>
      <c r="M103" s="25"/>
      <c r="N103" s="25"/>
      <c r="O103" s="25"/>
      <c r="P103" s="25"/>
      <c r="Q103" s="25"/>
      <c r="R103" s="25"/>
      <c r="S103" s="25"/>
    </row>
    <row r="104" spans="1:19" x14ac:dyDescent="0.25">
      <c r="A104" s="11">
        <f t="shared" si="26"/>
        <v>104</v>
      </c>
      <c r="B104" s="22"/>
      <c r="C104" s="22"/>
      <c r="D104" s="22"/>
      <c r="E104" s="22"/>
      <c r="F104" s="35"/>
      <c r="G104" s="22" t="s">
        <v>44</v>
      </c>
      <c r="H104" s="22" t="str">
        <f>$H$51</f>
        <v xml:space="preserve">דרוג BBB- ועד A+ </v>
      </c>
      <c r="I104" s="22"/>
      <c r="J104" s="16">
        <f t="shared" si="27"/>
        <v>4990.6000000000004</v>
      </c>
      <c r="K104" s="34">
        <f>SUM(K105:K108)</f>
        <v>0</v>
      </c>
      <c r="L104" s="34">
        <f t="shared" ref="L104:S104" si="37">SUM(L105:L108)</f>
        <v>0</v>
      </c>
      <c r="M104" s="34">
        <f t="shared" si="37"/>
        <v>0</v>
      </c>
      <c r="N104" s="34">
        <f t="shared" si="37"/>
        <v>0</v>
      </c>
      <c r="O104" s="34">
        <f t="shared" si="37"/>
        <v>511.64</v>
      </c>
      <c r="P104" s="34">
        <f t="shared" si="37"/>
        <v>1480.63</v>
      </c>
      <c r="Q104" s="34">
        <f t="shared" si="37"/>
        <v>2998.33</v>
      </c>
      <c r="R104" s="34">
        <f t="shared" si="37"/>
        <v>0</v>
      </c>
      <c r="S104" s="34">
        <f t="shared" si="37"/>
        <v>0</v>
      </c>
    </row>
    <row r="105" spans="1:19" x14ac:dyDescent="0.25">
      <c r="A105" s="11">
        <f t="shared" si="26"/>
        <v>105</v>
      </c>
      <c r="B105" s="24"/>
      <c r="C105" s="24"/>
      <c r="D105" s="24"/>
      <c r="E105" s="24"/>
      <c r="F105" s="37"/>
      <c r="G105" s="22"/>
      <c r="H105" s="24" t="s">
        <v>50</v>
      </c>
      <c r="I105" s="24" t="s">
        <v>71</v>
      </c>
      <c r="J105" s="16">
        <f t="shared" si="27"/>
        <v>3827.0699999999997</v>
      </c>
      <c r="K105" s="25"/>
      <c r="L105" s="25"/>
      <c r="M105" s="25"/>
      <c r="N105" s="25"/>
      <c r="O105" s="25">
        <v>450.94</v>
      </c>
      <c r="P105" s="25">
        <v>1264.68</v>
      </c>
      <c r="Q105" s="25">
        <v>2111.4499999999998</v>
      </c>
      <c r="R105" s="25"/>
      <c r="S105" s="25"/>
    </row>
    <row r="106" spans="1:19" x14ac:dyDescent="0.25">
      <c r="A106" s="11">
        <f t="shared" si="26"/>
        <v>106</v>
      </c>
      <c r="B106" s="24"/>
      <c r="C106" s="24"/>
      <c r="D106" s="24"/>
      <c r="E106" s="24"/>
      <c r="F106" s="37"/>
      <c r="G106" s="24"/>
      <c r="H106" s="24" t="s">
        <v>52</v>
      </c>
      <c r="I106" s="24" t="s">
        <v>53</v>
      </c>
      <c r="J106" s="16">
        <f t="shared" si="27"/>
        <v>1163.53</v>
      </c>
      <c r="K106" s="25"/>
      <c r="L106" s="25"/>
      <c r="M106" s="25"/>
      <c r="N106" s="25"/>
      <c r="O106" s="25">
        <v>60.7</v>
      </c>
      <c r="P106" s="25">
        <v>215.95</v>
      </c>
      <c r="Q106" s="25">
        <v>886.88</v>
      </c>
      <c r="R106" s="25"/>
      <c r="S106" s="25"/>
    </row>
    <row r="107" spans="1:19" x14ac:dyDescent="0.25">
      <c r="A107" s="11">
        <f t="shared" si="26"/>
        <v>107</v>
      </c>
      <c r="B107" s="24"/>
      <c r="C107" s="24"/>
      <c r="D107" s="24"/>
      <c r="E107" s="24"/>
      <c r="F107" s="37"/>
      <c r="G107" s="24"/>
      <c r="H107" s="24" t="s">
        <v>54</v>
      </c>
      <c r="I107" s="24" t="s">
        <v>55</v>
      </c>
      <c r="J107" s="16">
        <f t="shared" si="27"/>
        <v>0</v>
      </c>
      <c r="K107" s="25"/>
      <c r="L107" s="25"/>
      <c r="M107" s="25"/>
      <c r="N107" s="25"/>
      <c r="O107" s="25"/>
      <c r="P107" s="25"/>
      <c r="Q107" s="25"/>
      <c r="R107" s="25"/>
      <c r="S107" s="25"/>
    </row>
    <row r="108" spans="1:19" x14ac:dyDescent="0.25">
      <c r="A108" s="11">
        <f t="shared" si="26"/>
        <v>108</v>
      </c>
      <c r="B108" s="24"/>
      <c r="C108" s="24"/>
      <c r="D108" s="24"/>
      <c r="E108" s="24"/>
      <c r="F108" s="37"/>
      <c r="G108" s="24"/>
      <c r="H108" s="24" t="s">
        <v>69</v>
      </c>
      <c r="I108" s="24" t="s">
        <v>70</v>
      </c>
      <c r="J108" s="16">
        <f t="shared" si="27"/>
        <v>0</v>
      </c>
      <c r="K108" s="25"/>
      <c r="L108" s="25"/>
      <c r="M108" s="25"/>
      <c r="N108" s="25"/>
      <c r="O108" s="25"/>
      <c r="P108" s="25"/>
      <c r="Q108" s="25"/>
      <c r="R108" s="25"/>
      <c r="S108" s="25"/>
    </row>
    <row r="109" spans="1:19" x14ac:dyDescent="0.25">
      <c r="A109" s="11">
        <f t="shared" si="26"/>
        <v>109</v>
      </c>
      <c r="B109" s="24"/>
      <c r="C109" s="24"/>
      <c r="D109" s="24"/>
      <c r="E109" s="24"/>
      <c r="F109" s="37"/>
      <c r="G109" s="22" t="s">
        <v>33</v>
      </c>
      <c r="H109" s="36" t="str">
        <f>$H$55</f>
        <v xml:space="preserve">דרוג נמוך מ- BBB- או לא מדורג </v>
      </c>
      <c r="I109" s="24"/>
      <c r="J109" s="16">
        <f t="shared" si="27"/>
        <v>0</v>
      </c>
      <c r="K109" s="34">
        <f>SUM(K110:K113)</f>
        <v>0</v>
      </c>
      <c r="L109" s="34">
        <f t="shared" ref="L109:S109" si="38">SUM(L110:L113)</f>
        <v>0</v>
      </c>
      <c r="M109" s="34">
        <f t="shared" si="38"/>
        <v>0</v>
      </c>
      <c r="N109" s="34">
        <f t="shared" si="38"/>
        <v>0</v>
      </c>
      <c r="O109" s="34">
        <f t="shared" si="38"/>
        <v>0</v>
      </c>
      <c r="P109" s="34">
        <f t="shared" si="38"/>
        <v>0</v>
      </c>
      <c r="Q109" s="34">
        <f t="shared" si="38"/>
        <v>0</v>
      </c>
      <c r="R109" s="34">
        <f t="shared" si="38"/>
        <v>0</v>
      </c>
      <c r="S109" s="34">
        <f t="shared" si="38"/>
        <v>0</v>
      </c>
    </row>
    <row r="110" spans="1:19" x14ac:dyDescent="0.25">
      <c r="A110" s="11">
        <f t="shared" si="26"/>
        <v>110</v>
      </c>
      <c r="B110" s="24"/>
      <c r="C110" s="24"/>
      <c r="D110" s="24"/>
      <c r="E110" s="24"/>
      <c r="F110" s="37"/>
      <c r="G110" s="37"/>
      <c r="H110" s="24" t="s">
        <v>50</v>
      </c>
      <c r="I110" s="24" t="s">
        <v>51</v>
      </c>
      <c r="J110" s="16">
        <f t="shared" si="27"/>
        <v>0</v>
      </c>
      <c r="K110" s="25"/>
      <c r="L110" s="25"/>
      <c r="M110" s="25"/>
      <c r="N110" s="25"/>
      <c r="O110" s="25"/>
      <c r="P110" s="25"/>
      <c r="Q110" s="25"/>
      <c r="R110" s="25"/>
      <c r="S110" s="25"/>
    </row>
    <row r="111" spans="1:19" x14ac:dyDescent="0.25">
      <c r="A111" s="11">
        <f t="shared" si="26"/>
        <v>111</v>
      </c>
      <c r="B111" s="24"/>
      <c r="C111" s="24"/>
      <c r="D111" s="24"/>
      <c r="E111" s="24"/>
      <c r="F111" s="37"/>
      <c r="G111" s="24"/>
      <c r="H111" s="24" t="s">
        <v>52</v>
      </c>
      <c r="I111" s="24" t="s">
        <v>53</v>
      </c>
      <c r="J111" s="16">
        <f t="shared" si="27"/>
        <v>0</v>
      </c>
      <c r="K111" s="25"/>
      <c r="L111" s="25"/>
      <c r="M111" s="25"/>
      <c r="N111" s="25"/>
      <c r="O111" s="25"/>
      <c r="P111" s="25"/>
      <c r="Q111" s="25"/>
      <c r="R111" s="25"/>
      <c r="S111" s="25"/>
    </row>
    <row r="112" spans="1:19" x14ac:dyDescent="0.25">
      <c r="A112" s="11">
        <f t="shared" si="26"/>
        <v>112</v>
      </c>
      <c r="B112" s="24"/>
      <c r="C112" s="24"/>
      <c r="D112" s="24"/>
      <c r="E112" s="24"/>
      <c r="F112" s="37"/>
      <c r="G112" s="24"/>
      <c r="H112" s="24" t="s">
        <v>54</v>
      </c>
      <c r="I112" s="24" t="s">
        <v>55</v>
      </c>
      <c r="J112" s="16">
        <f t="shared" si="27"/>
        <v>0</v>
      </c>
      <c r="K112" s="25"/>
      <c r="L112" s="25"/>
      <c r="M112" s="25"/>
      <c r="N112" s="25"/>
      <c r="O112" s="25"/>
      <c r="P112" s="25"/>
      <c r="Q112" s="25"/>
      <c r="R112" s="25"/>
      <c r="S112" s="25"/>
    </row>
    <row r="113" spans="1:19" x14ac:dyDescent="0.25">
      <c r="A113" s="11">
        <f t="shared" si="26"/>
        <v>113</v>
      </c>
      <c r="B113" s="24"/>
      <c r="C113" s="24"/>
      <c r="D113" s="24"/>
      <c r="E113" s="24"/>
      <c r="F113" s="37"/>
      <c r="G113" s="24"/>
      <c r="H113" s="24" t="s">
        <v>69</v>
      </c>
      <c r="I113" s="24" t="s">
        <v>70</v>
      </c>
      <c r="J113" s="16">
        <f t="shared" si="27"/>
        <v>0</v>
      </c>
      <c r="K113" s="25"/>
      <c r="L113" s="25"/>
      <c r="M113" s="25"/>
      <c r="N113" s="25"/>
      <c r="O113" s="25"/>
      <c r="P113" s="25"/>
      <c r="Q113" s="25"/>
      <c r="R113" s="25"/>
      <c r="S113" s="25"/>
    </row>
    <row r="114" spans="1:19" x14ac:dyDescent="0.25">
      <c r="A114" s="11">
        <f t="shared" si="26"/>
        <v>114</v>
      </c>
      <c r="B114" s="24"/>
      <c r="C114" s="24"/>
      <c r="D114" s="24"/>
      <c r="E114" s="24"/>
      <c r="F114" s="35" t="s">
        <v>41</v>
      </c>
      <c r="G114" s="36" t="s">
        <v>42</v>
      </c>
      <c r="H114" s="24"/>
      <c r="I114" s="24"/>
      <c r="J114" s="16">
        <f t="shared" si="27"/>
        <v>1988.27</v>
      </c>
      <c r="K114" s="17">
        <f>SUM(K115,K120,K125,K130)</f>
        <v>0</v>
      </c>
      <c r="L114" s="17">
        <f t="shared" ref="L114:S114" si="39">SUM(L115,L120,L125,L130)</f>
        <v>0</v>
      </c>
      <c r="M114" s="17">
        <f t="shared" si="39"/>
        <v>0</v>
      </c>
      <c r="N114" s="17">
        <f t="shared" si="39"/>
        <v>0</v>
      </c>
      <c r="O114" s="17">
        <f t="shared" si="39"/>
        <v>105.59</v>
      </c>
      <c r="P114" s="17">
        <f t="shared" si="39"/>
        <v>1432.3600000000001</v>
      </c>
      <c r="Q114" s="17">
        <f t="shared" si="39"/>
        <v>450.32</v>
      </c>
      <c r="R114" s="17">
        <f t="shared" si="39"/>
        <v>0</v>
      </c>
      <c r="S114" s="17">
        <f t="shared" si="39"/>
        <v>0</v>
      </c>
    </row>
    <row r="115" spans="1:19" x14ac:dyDescent="0.25">
      <c r="A115" s="11">
        <f t="shared" si="26"/>
        <v>115</v>
      </c>
      <c r="B115" s="24"/>
      <c r="C115" s="24"/>
      <c r="D115" s="24"/>
      <c r="E115" s="24"/>
      <c r="F115" s="37"/>
      <c r="G115" s="22" t="s">
        <v>31</v>
      </c>
      <c r="H115" s="36" t="str">
        <f>$H$47</f>
        <v xml:space="preserve">דרוג AA- ומעלה </v>
      </c>
      <c r="I115" s="36"/>
      <c r="J115" s="16">
        <f t="shared" si="27"/>
        <v>1988.27</v>
      </c>
      <c r="K115" s="34">
        <f>SUM(K116:K119)</f>
        <v>0</v>
      </c>
      <c r="L115" s="34">
        <f t="shared" ref="L115:S115" si="40">SUM(L116:L119)</f>
        <v>0</v>
      </c>
      <c r="M115" s="34">
        <f t="shared" si="40"/>
        <v>0</v>
      </c>
      <c r="N115" s="34">
        <f t="shared" si="40"/>
        <v>0</v>
      </c>
      <c r="O115" s="34">
        <f t="shared" si="40"/>
        <v>105.59</v>
      </c>
      <c r="P115" s="34">
        <f t="shared" si="40"/>
        <v>1432.3600000000001</v>
      </c>
      <c r="Q115" s="34">
        <f t="shared" si="40"/>
        <v>450.32</v>
      </c>
      <c r="R115" s="34">
        <f t="shared" si="40"/>
        <v>0</v>
      </c>
      <c r="S115" s="34">
        <f t="shared" si="40"/>
        <v>0</v>
      </c>
    </row>
    <row r="116" spans="1:19" x14ac:dyDescent="0.25">
      <c r="A116" s="11">
        <f t="shared" si="26"/>
        <v>116</v>
      </c>
      <c r="B116" s="24"/>
      <c r="C116" s="24"/>
      <c r="D116" s="24"/>
      <c r="E116" s="24"/>
      <c r="F116" s="37"/>
      <c r="G116" s="37"/>
      <c r="H116" s="24" t="s">
        <v>50</v>
      </c>
      <c r="I116" s="24" t="s">
        <v>51</v>
      </c>
      <c r="J116" s="16">
        <f t="shared" si="27"/>
        <v>1498.44</v>
      </c>
      <c r="K116" s="25"/>
      <c r="L116" s="25"/>
      <c r="M116" s="25"/>
      <c r="N116" s="25"/>
      <c r="O116" s="25"/>
      <c r="P116" s="25">
        <v>1209.44</v>
      </c>
      <c r="Q116" s="25">
        <v>289</v>
      </c>
      <c r="R116" s="25"/>
      <c r="S116" s="25"/>
    </row>
    <row r="117" spans="1:19" x14ac:dyDescent="0.25">
      <c r="A117" s="11">
        <f t="shared" si="26"/>
        <v>117</v>
      </c>
      <c r="B117" s="24"/>
      <c r="C117" s="24"/>
      <c r="D117" s="24"/>
      <c r="E117" s="24"/>
      <c r="F117" s="37"/>
      <c r="G117" s="24"/>
      <c r="H117" s="24" t="s">
        <v>52</v>
      </c>
      <c r="I117" s="24" t="s">
        <v>53</v>
      </c>
      <c r="J117" s="16">
        <f t="shared" si="27"/>
        <v>489.83</v>
      </c>
      <c r="K117" s="25"/>
      <c r="L117" s="25"/>
      <c r="M117" s="25"/>
      <c r="N117" s="25"/>
      <c r="O117" s="25">
        <v>105.59</v>
      </c>
      <c r="P117" s="25">
        <v>222.92</v>
      </c>
      <c r="Q117" s="25">
        <v>161.32</v>
      </c>
      <c r="R117" s="25"/>
      <c r="S117" s="25"/>
    </row>
    <row r="118" spans="1:19" x14ac:dyDescent="0.25">
      <c r="A118" s="11">
        <f t="shared" si="26"/>
        <v>118</v>
      </c>
      <c r="B118" s="24"/>
      <c r="C118" s="24"/>
      <c r="D118" s="24"/>
      <c r="E118" s="24"/>
      <c r="F118" s="37"/>
      <c r="G118" s="24"/>
      <c r="H118" s="24" t="s">
        <v>54</v>
      </c>
      <c r="I118" s="24" t="s">
        <v>55</v>
      </c>
      <c r="J118" s="16">
        <f t="shared" si="27"/>
        <v>0</v>
      </c>
      <c r="K118" s="25"/>
      <c r="L118" s="25"/>
      <c r="M118" s="25"/>
      <c r="N118" s="25"/>
      <c r="O118" s="25"/>
      <c r="P118" s="25"/>
      <c r="Q118" s="25"/>
      <c r="R118" s="25"/>
      <c r="S118" s="25"/>
    </row>
    <row r="119" spans="1:19" x14ac:dyDescent="0.25">
      <c r="A119" s="11">
        <f t="shared" si="26"/>
        <v>119</v>
      </c>
      <c r="B119" s="24"/>
      <c r="C119" s="24"/>
      <c r="D119" s="24"/>
      <c r="E119" s="24"/>
      <c r="F119" s="37"/>
      <c r="G119" s="24"/>
      <c r="H119" s="24" t="s">
        <v>69</v>
      </c>
      <c r="I119" s="24" t="s">
        <v>70</v>
      </c>
      <c r="J119" s="16">
        <f t="shared" si="27"/>
        <v>0</v>
      </c>
      <c r="K119" s="25"/>
      <c r="L119" s="25"/>
      <c r="M119" s="25"/>
      <c r="N119" s="25"/>
      <c r="O119" s="25"/>
      <c r="P119" s="25"/>
      <c r="Q119" s="25"/>
      <c r="R119" s="25"/>
      <c r="S119" s="25"/>
    </row>
    <row r="120" spans="1:19" x14ac:dyDescent="0.25">
      <c r="A120" s="11">
        <f t="shared" si="26"/>
        <v>120</v>
      </c>
      <c r="B120" s="24"/>
      <c r="C120" s="24"/>
      <c r="D120" s="24"/>
      <c r="E120" s="24"/>
      <c r="F120" s="37"/>
      <c r="G120" s="22" t="s">
        <v>44</v>
      </c>
      <c r="H120" s="22" t="str">
        <f>$H$51</f>
        <v xml:space="preserve">דרוג BBB- ועד A+ </v>
      </c>
      <c r="I120" s="24"/>
      <c r="J120" s="16">
        <f t="shared" si="27"/>
        <v>0</v>
      </c>
      <c r="K120" s="34">
        <f>SUM(K121:K124)</f>
        <v>0</v>
      </c>
      <c r="L120" s="34">
        <f t="shared" ref="L120:S120" si="41">SUM(L121:L124)</f>
        <v>0</v>
      </c>
      <c r="M120" s="34">
        <f t="shared" si="41"/>
        <v>0</v>
      </c>
      <c r="N120" s="34">
        <f t="shared" si="41"/>
        <v>0</v>
      </c>
      <c r="O120" s="34">
        <f t="shared" si="41"/>
        <v>0</v>
      </c>
      <c r="P120" s="34">
        <f t="shared" si="41"/>
        <v>0</v>
      </c>
      <c r="Q120" s="34">
        <f t="shared" si="41"/>
        <v>0</v>
      </c>
      <c r="R120" s="34">
        <f t="shared" si="41"/>
        <v>0</v>
      </c>
      <c r="S120" s="34">
        <f t="shared" si="41"/>
        <v>0</v>
      </c>
    </row>
    <row r="121" spans="1:19" x14ac:dyDescent="0.25">
      <c r="A121" s="11">
        <f t="shared" si="26"/>
        <v>121</v>
      </c>
      <c r="B121" s="24"/>
      <c r="C121" s="24"/>
      <c r="D121" s="24"/>
      <c r="E121" s="24"/>
      <c r="F121" s="37"/>
      <c r="G121" s="37"/>
      <c r="H121" s="24" t="s">
        <v>50</v>
      </c>
      <c r="I121" s="24" t="s">
        <v>51</v>
      </c>
      <c r="J121" s="16">
        <f t="shared" si="27"/>
        <v>0</v>
      </c>
      <c r="K121" s="25"/>
      <c r="L121" s="25"/>
      <c r="M121" s="25"/>
      <c r="N121" s="25"/>
      <c r="O121" s="25"/>
      <c r="P121" s="25"/>
      <c r="Q121" s="25"/>
      <c r="R121" s="25"/>
      <c r="S121" s="25"/>
    </row>
    <row r="122" spans="1:19" x14ac:dyDescent="0.25">
      <c r="A122" s="11">
        <f t="shared" si="26"/>
        <v>122</v>
      </c>
      <c r="B122" s="24"/>
      <c r="C122" s="24"/>
      <c r="D122" s="24"/>
      <c r="E122" s="24"/>
      <c r="F122" s="37"/>
      <c r="G122" s="24"/>
      <c r="H122" s="24" t="s">
        <v>52</v>
      </c>
      <c r="I122" s="24" t="s">
        <v>53</v>
      </c>
      <c r="J122" s="16">
        <f t="shared" si="27"/>
        <v>0</v>
      </c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11">
        <f t="shared" si="26"/>
        <v>123</v>
      </c>
      <c r="B123" s="24"/>
      <c r="C123" s="24"/>
      <c r="D123" s="24"/>
      <c r="E123" s="24"/>
      <c r="F123" s="37"/>
      <c r="G123" s="24"/>
      <c r="H123" s="24" t="s">
        <v>54</v>
      </c>
      <c r="I123" s="24" t="s">
        <v>55</v>
      </c>
      <c r="J123" s="16">
        <f t="shared" si="27"/>
        <v>0</v>
      </c>
      <c r="K123" s="25"/>
      <c r="L123" s="25"/>
      <c r="M123" s="25"/>
      <c r="N123" s="25"/>
      <c r="O123" s="25"/>
      <c r="P123" s="25"/>
      <c r="Q123" s="25"/>
      <c r="R123" s="25"/>
      <c r="S123" s="25"/>
    </row>
    <row r="124" spans="1:19" x14ac:dyDescent="0.25">
      <c r="A124" s="11">
        <f t="shared" si="26"/>
        <v>124</v>
      </c>
      <c r="B124" s="24"/>
      <c r="C124" s="24"/>
      <c r="D124" s="24"/>
      <c r="E124" s="24"/>
      <c r="F124" s="37"/>
      <c r="G124" s="24"/>
      <c r="H124" s="24" t="s">
        <v>69</v>
      </c>
      <c r="I124" s="24" t="s">
        <v>70</v>
      </c>
      <c r="J124" s="16">
        <f t="shared" si="27"/>
        <v>0</v>
      </c>
      <c r="K124" s="25"/>
      <c r="L124" s="25"/>
      <c r="M124" s="25"/>
      <c r="N124" s="25"/>
      <c r="O124" s="25"/>
      <c r="P124" s="25"/>
      <c r="Q124" s="25"/>
      <c r="R124" s="25"/>
      <c r="S124" s="25"/>
    </row>
    <row r="125" spans="1:19" x14ac:dyDescent="0.25">
      <c r="A125" s="11">
        <f t="shared" si="26"/>
        <v>125</v>
      </c>
      <c r="B125" s="24"/>
      <c r="C125" s="24"/>
      <c r="D125" s="24"/>
      <c r="E125" s="24"/>
      <c r="F125" s="37"/>
      <c r="G125" s="22" t="s">
        <v>33</v>
      </c>
      <c r="H125" s="22" t="str">
        <f>$H$68</f>
        <v xml:space="preserve">בדרוג נמוך מ- BBB- או לא מדורג עם בטוחה מספקת </v>
      </c>
      <c r="I125" s="24"/>
      <c r="J125" s="16">
        <f t="shared" si="27"/>
        <v>0</v>
      </c>
      <c r="K125" s="34">
        <f>SUM(K126:K129)</f>
        <v>0</v>
      </c>
      <c r="L125" s="34">
        <f t="shared" ref="L125:S125" si="42">SUM(L126:L129)</f>
        <v>0</v>
      </c>
      <c r="M125" s="34">
        <f t="shared" si="42"/>
        <v>0</v>
      </c>
      <c r="N125" s="34">
        <f t="shared" si="42"/>
        <v>0</v>
      </c>
      <c r="O125" s="34">
        <f t="shared" si="42"/>
        <v>0</v>
      </c>
      <c r="P125" s="34">
        <f t="shared" si="42"/>
        <v>0</v>
      </c>
      <c r="Q125" s="34">
        <f t="shared" si="42"/>
        <v>0</v>
      </c>
      <c r="R125" s="34">
        <f t="shared" si="42"/>
        <v>0</v>
      </c>
      <c r="S125" s="34">
        <f t="shared" si="42"/>
        <v>0</v>
      </c>
    </row>
    <row r="126" spans="1:19" x14ac:dyDescent="0.25">
      <c r="A126" s="11">
        <f t="shared" si="26"/>
        <v>126</v>
      </c>
      <c r="B126" s="24"/>
      <c r="C126" s="24"/>
      <c r="D126" s="24"/>
      <c r="E126" s="24"/>
      <c r="F126" s="37"/>
      <c r="G126" s="37"/>
      <c r="H126" s="24" t="s">
        <v>50</v>
      </c>
      <c r="I126" s="24" t="s">
        <v>51</v>
      </c>
      <c r="J126" s="16">
        <f t="shared" si="27"/>
        <v>0</v>
      </c>
      <c r="K126" s="25"/>
      <c r="L126" s="25"/>
      <c r="M126" s="25"/>
      <c r="N126" s="25"/>
      <c r="O126" s="25"/>
      <c r="P126" s="25"/>
      <c r="Q126" s="25"/>
      <c r="R126" s="25"/>
      <c r="S126" s="25"/>
    </row>
    <row r="127" spans="1:19" x14ac:dyDescent="0.25">
      <c r="A127" s="11">
        <f t="shared" si="26"/>
        <v>127</v>
      </c>
      <c r="B127" s="24"/>
      <c r="C127" s="24"/>
      <c r="D127" s="24"/>
      <c r="E127" s="24"/>
      <c r="F127" s="37"/>
      <c r="G127" s="24"/>
      <c r="H127" s="24" t="s">
        <v>52</v>
      </c>
      <c r="I127" s="24" t="s">
        <v>53</v>
      </c>
      <c r="J127" s="16">
        <f t="shared" si="27"/>
        <v>0</v>
      </c>
      <c r="K127" s="25"/>
      <c r="L127" s="25"/>
      <c r="M127" s="25"/>
      <c r="N127" s="25"/>
      <c r="O127" s="25"/>
      <c r="P127" s="25"/>
      <c r="Q127" s="25"/>
      <c r="R127" s="25"/>
      <c r="S127" s="25"/>
    </row>
    <row r="128" spans="1:19" x14ac:dyDescent="0.25">
      <c r="A128" s="11">
        <f t="shared" si="26"/>
        <v>128</v>
      </c>
      <c r="B128" s="24"/>
      <c r="C128" s="24"/>
      <c r="D128" s="24"/>
      <c r="E128" s="24"/>
      <c r="F128" s="37"/>
      <c r="G128" s="24"/>
      <c r="H128" s="24" t="s">
        <v>54</v>
      </c>
      <c r="I128" s="24" t="s">
        <v>55</v>
      </c>
      <c r="J128" s="16">
        <f t="shared" si="27"/>
        <v>0</v>
      </c>
      <c r="K128" s="25"/>
      <c r="L128" s="25"/>
      <c r="M128" s="25"/>
      <c r="N128" s="25"/>
      <c r="O128" s="25"/>
      <c r="P128" s="25"/>
      <c r="Q128" s="25"/>
      <c r="R128" s="25"/>
      <c r="S128" s="25"/>
    </row>
    <row r="129" spans="1:19" x14ac:dyDescent="0.25">
      <c r="A129" s="11">
        <f t="shared" si="26"/>
        <v>129</v>
      </c>
      <c r="B129" s="24"/>
      <c r="C129" s="24"/>
      <c r="D129" s="24"/>
      <c r="E129" s="24"/>
      <c r="F129" s="37"/>
      <c r="G129" s="24"/>
      <c r="H129" s="24" t="s">
        <v>69</v>
      </c>
      <c r="I129" s="24" t="s">
        <v>70</v>
      </c>
      <c r="J129" s="16">
        <f t="shared" si="27"/>
        <v>0</v>
      </c>
      <c r="K129" s="25"/>
      <c r="L129" s="25"/>
      <c r="M129" s="25"/>
      <c r="N129" s="25"/>
      <c r="O129" s="25"/>
      <c r="P129" s="25"/>
      <c r="Q129" s="25"/>
      <c r="R129" s="25"/>
      <c r="S129" s="25"/>
    </row>
    <row r="130" spans="1:19" x14ac:dyDescent="0.25">
      <c r="A130" s="11">
        <f t="shared" si="26"/>
        <v>130</v>
      </c>
      <c r="B130" s="24"/>
      <c r="C130" s="24"/>
      <c r="D130" s="24"/>
      <c r="E130" s="24"/>
      <c r="F130" s="37"/>
      <c r="G130" s="22" t="s">
        <v>35</v>
      </c>
      <c r="H130" s="36" t="str">
        <f>$H$55</f>
        <v xml:space="preserve">דרוג נמוך מ- BBB- או לא מדורג </v>
      </c>
      <c r="I130" s="24"/>
      <c r="J130" s="16">
        <f t="shared" si="27"/>
        <v>0</v>
      </c>
      <c r="K130" s="34">
        <f>SUM(K131:K134)</f>
        <v>0</v>
      </c>
      <c r="L130" s="34">
        <f t="shared" ref="L130:S130" si="43">SUM(L131:L134)</f>
        <v>0</v>
      </c>
      <c r="M130" s="34">
        <f t="shared" si="43"/>
        <v>0</v>
      </c>
      <c r="N130" s="34">
        <f t="shared" si="43"/>
        <v>0</v>
      </c>
      <c r="O130" s="34">
        <f t="shared" si="43"/>
        <v>0</v>
      </c>
      <c r="P130" s="34">
        <f t="shared" si="43"/>
        <v>0</v>
      </c>
      <c r="Q130" s="34">
        <f t="shared" si="43"/>
        <v>0</v>
      </c>
      <c r="R130" s="34">
        <f t="shared" si="43"/>
        <v>0</v>
      </c>
      <c r="S130" s="34">
        <f t="shared" si="43"/>
        <v>0</v>
      </c>
    </row>
    <row r="131" spans="1:19" x14ac:dyDescent="0.25">
      <c r="A131" s="11">
        <f t="shared" si="26"/>
        <v>131</v>
      </c>
      <c r="B131" s="24"/>
      <c r="C131" s="24"/>
      <c r="D131" s="24"/>
      <c r="E131" s="24"/>
      <c r="F131" s="37"/>
      <c r="G131" s="37"/>
      <c r="H131" s="24" t="s">
        <v>50</v>
      </c>
      <c r="I131" s="24" t="s">
        <v>51</v>
      </c>
      <c r="J131" s="16">
        <f t="shared" si="27"/>
        <v>0</v>
      </c>
      <c r="K131" s="25"/>
      <c r="L131" s="25"/>
      <c r="M131" s="25"/>
      <c r="N131" s="25"/>
      <c r="O131" s="25">
        <v>0</v>
      </c>
      <c r="P131" s="25">
        <v>0</v>
      </c>
      <c r="Q131" s="25">
        <v>0</v>
      </c>
      <c r="R131" s="25"/>
      <c r="S131" s="25"/>
    </row>
    <row r="132" spans="1:19" x14ac:dyDescent="0.25">
      <c r="A132" s="11">
        <f t="shared" si="26"/>
        <v>132</v>
      </c>
      <c r="B132" s="24"/>
      <c r="C132" s="24"/>
      <c r="D132" s="24"/>
      <c r="E132" s="24"/>
      <c r="F132" s="37"/>
      <c r="G132" s="24"/>
      <c r="H132" s="24" t="s">
        <v>52</v>
      </c>
      <c r="I132" s="24" t="s">
        <v>53</v>
      </c>
      <c r="J132" s="16">
        <f t="shared" si="27"/>
        <v>0</v>
      </c>
      <c r="K132" s="25"/>
      <c r="L132" s="25"/>
      <c r="M132" s="25"/>
      <c r="N132" s="25"/>
      <c r="O132" s="25"/>
      <c r="P132" s="25"/>
      <c r="Q132" s="25"/>
      <c r="R132" s="25"/>
      <c r="S132" s="25"/>
    </row>
    <row r="133" spans="1:19" x14ac:dyDescent="0.25">
      <c r="A133" s="11">
        <f t="shared" si="26"/>
        <v>133</v>
      </c>
      <c r="B133" s="24"/>
      <c r="C133" s="24"/>
      <c r="D133" s="24"/>
      <c r="E133" s="24"/>
      <c r="F133" s="37"/>
      <c r="G133" s="24"/>
      <c r="H133" s="24" t="s">
        <v>54</v>
      </c>
      <c r="I133" s="24" t="s">
        <v>55</v>
      </c>
      <c r="J133" s="16">
        <f t="shared" si="27"/>
        <v>0</v>
      </c>
      <c r="K133" s="25"/>
      <c r="L133" s="25"/>
      <c r="M133" s="25"/>
      <c r="N133" s="25"/>
      <c r="O133" s="25"/>
      <c r="P133" s="25"/>
      <c r="Q133" s="25"/>
      <c r="R133" s="25"/>
      <c r="S133" s="25"/>
    </row>
    <row r="134" spans="1:19" x14ac:dyDescent="0.25">
      <c r="A134" s="11">
        <f t="shared" si="26"/>
        <v>134</v>
      </c>
      <c r="B134" s="24"/>
      <c r="C134" s="24"/>
      <c r="D134" s="24"/>
      <c r="E134" s="24"/>
      <c r="F134" s="37"/>
      <c r="G134" s="24"/>
      <c r="H134" s="24" t="s">
        <v>69</v>
      </c>
      <c r="I134" s="24" t="s">
        <v>70</v>
      </c>
      <c r="J134" s="16">
        <f t="shared" si="27"/>
        <v>0</v>
      </c>
      <c r="K134" s="25"/>
      <c r="L134" s="25"/>
      <c r="M134" s="25"/>
      <c r="N134" s="25"/>
      <c r="O134" s="25"/>
      <c r="P134" s="25"/>
      <c r="Q134" s="25"/>
      <c r="R134" s="25"/>
      <c r="S134" s="25"/>
    </row>
    <row r="135" spans="1:19" x14ac:dyDescent="0.25">
      <c r="A135" s="11">
        <f t="shared" si="26"/>
        <v>135</v>
      </c>
      <c r="B135" s="22"/>
      <c r="C135" s="22"/>
      <c r="D135" s="22"/>
      <c r="E135" s="22" t="s">
        <v>11</v>
      </c>
      <c r="F135" s="41" t="s">
        <v>24</v>
      </c>
      <c r="G135" s="22"/>
      <c r="H135" s="22"/>
      <c r="I135" s="22"/>
      <c r="J135" s="16">
        <f t="shared" si="27"/>
        <v>0</v>
      </c>
      <c r="K135" s="17">
        <f>SUM(K136,K140,K145,K149)</f>
        <v>0</v>
      </c>
      <c r="L135" s="17">
        <f t="shared" ref="L135:S135" si="44">SUM(L136,L140,L145,L149)</f>
        <v>0</v>
      </c>
      <c r="M135" s="17">
        <f t="shared" si="44"/>
        <v>0</v>
      </c>
      <c r="N135" s="17">
        <f t="shared" si="44"/>
        <v>0</v>
      </c>
      <c r="O135" s="17">
        <f t="shared" si="44"/>
        <v>0</v>
      </c>
      <c r="P135" s="17">
        <f t="shared" si="44"/>
        <v>0</v>
      </c>
      <c r="Q135" s="17">
        <f t="shared" si="44"/>
        <v>0</v>
      </c>
      <c r="R135" s="17">
        <f t="shared" si="44"/>
        <v>0</v>
      </c>
      <c r="S135" s="17">
        <f t="shared" si="44"/>
        <v>0</v>
      </c>
    </row>
    <row r="136" spans="1:19" x14ac:dyDescent="0.25">
      <c r="A136" s="11">
        <f t="shared" si="26"/>
        <v>136</v>
      </c>
      <c r="B136" s="22"/>
      <c r="C136" s="22"/>
      <c r="D136" s="22"/>
      <c r="E136" s="22"/>
      <c r="F136" s="35" t="s">
        <v>29</v>
      </c>
      <c r="G136" s="36" t="s">
        <v>59</v>
      </c>
      <c r="H136" s="22"/>
      <c r="I136" s="22"/>
      <c r="J136" s="16">
        <f t="shared" si="27"/>
        <v>0</v>
      </c>
      <c r="K136" s="26">
        <f>SUM(K137:K139)</f>
        <v>0</v>
      </c>
      <c r="L136" s="26">
        <f t="shared" ref="L136:S136" si="45">SUM(L137:L139)</f>
        <v>0</v>
      </c>
      <c r="M136" s="26">
        <f t="shared" si="45"/>
        <v>0</v>
      </c>
      <c r="N136" s="26">
        <f t="shared" si="45"/>
        <v>0</v>
      </c>
      <c r="O136" s="26">
        <f t="shared" si="45"/>
        <v>0</v>
      </c>
      <c r="P136" s="26">
        <f t="shared" si="45"/>
        <v>0</v>
      </c>
      <c r="Q136" s="26">
        <f t="shared" si="45"/>
        <v>0</v>
      </c>
      <c r="R136" s="26">
        <f t="shared" si="45"/>
        <v>0</v>
      </c>
      <c r="S136" s="26">
        <f t="shared" si="45"/>
        <v>0</v>
      </c>
    </row>
    <row r="137" spans="1:19" x14ac:dyDescent="0.25">
      <c r="A137" s="11">
        <f t="shared" si="26"/>
        <v>137</v>
      </c>
      <c r="B137" s="24"/>
      <c r="C137" s="24"/>
      <c r="D137" s="24"/>
      <c r="E137" s="24"/>
      <c r="F137" s="35"/>
      <c r="G137" s="24" t="s">
        <v>31</v>
      </c>
      <c r="H137" s="39" t="str">
        <f>$H$78</f>
        <v xml:space="preserve">דרוג A- ומעלה </v>
      </c>
      <c r="I137" s="39"/>
      <c r="J137" s="16">
        <f t="shared" si="27"/>
        <v>0</v>
      </c>
      <c r="K137" s="25"/>
      <c r="L137" s="25"/>
      <c r="M137" s="25"/>
      <c r="N137" s="25"/>
      <c r="O137" s="25"/>
      <c r="P137" s="25"/>
      <c r="Q137" s="25"/>
      <c r="R137" s="25"/>
      <c r="S137" s="25"/>
    </row>
    <row r="138" spans="1:19" x14ac:dyDescent="0.25">
      <c r="A138" s="11">
        <f t="shared" si="26"/>
        <v>138</v>
      </c>
      <c r="B138" s="24"/>
      <c r="C138" s="24"/>
      <c r="D138" s="24"/>
      <c r="E138" s="24"/>
      <c r="F138" s="35"/>
      <c r="G138" s="24" t="s">
        <v>44</v>
      </c>
      <c r="H138" s="39" t="str">
        <f>$H$79</f>
        <v>דרוג BBB- ועד BBB+</v>
      </c>
      <c r="I138" s="24"/>
      <c r="J138" s="16">
        <f t="shared" si="27"/>
        <v>0</v>
      </c>
      <c r="K138" s="25"/>
      <c r="L138" s="25"/>
      <c r="M138" s="25"/>
      <c r="N138" s="25"/>
      <c r="O138" s="25"/>
      <c r="P138" s="25"/>
      <c r="Q138" s="25"/>
      <c r="R138" s="25"/>
      <c r="S138" s="25"/>
    </row>
    <row r="139" spans="1:19" x14ac:dyDescent="0.25">
      <c r="A139" s="11">
        <f t="shared" ref="A139:A202" si="46">A138+1</f>
        <v>139</v>
      </c>
      <c r="B139" s="24"/>
      <c r="C139" s="24"/>
      <c r="D139" s="24"/>
      <c r="E139" s="24"/>
      <c r="F139" s="37"/>
      <c r="G139" s="24" t="s">
        <v>33</v>
      </c>
      <c r="H139" s="39" t="str">
        <f>$H$80</f>
        <v xml:space="preserve">דרוג נמוך מ- BBB- או לא מדורג </v>
      </c>
      <c r="I139" s="24"/>
      <c r="J139" s="16">
        <f t="shared" ref="J139:J206" si="47">SUM(K139:CG139)</f>
        <v>0</v>
      </c>
      <c r="K139" s="25"/>
      <c r="L139" s="25"/>
      <c r="M139" s="25"/>
      <c r="N139" s="25"/>
      <c r="O139" s="25"/>
      <c r="P139" s="25"/>
      <c r="Q139" s="25"/>
      <c r="R139" s="25"/>
      <c r="S139" s="25"/>
    </row>
    <row r="140" spans="1:19" x14ac:dyDescent="0.25">
      <c r="A140" s="11">
        <f t="shared" si="46"/>
        <v>140</v>
      </c>
      <c r="B140" s="22"/>
      <c r="C140" s="22"/>
      <c r="D140" s="22"/>
      <c r="E140" s="22"/>
      <c r="F140" s="35" t="s">
        <v>41</v>
      </c>
      <c r="G140" s="36" t="s">
        <v>62</v>
      </c>
      <c r="H140" s="22"/>
      <c r="I140" s="22"/>
      <c r="J140" s="16">
        <f t="shared" si="47"/>
        <v>0</v>
      </c>
      <c r="K140" s="26">
        <f>SUM(K141:K144)</f>
        <v>0</v>
      </c>
      <c r="L140" s="26">
        <f t="shared" ref="L140:S140" si="48">SUM(L141:L144)</f>
        <v>0</v>
      </c>
      <c r="M140" s="26">
        <f t="shared" si="48"/>
        <v>0</v>
      </c>
      <c r="N140" s="26">
        <f t="shared" si="48"/>
        <v>0</v>
      </c>
      <c r="O140" s="26">
        <f t="shared" si="48"/>
        <v>0</v>
      </c>
      <c r="P140" s="26">
        <f t="shared" si="48"/>
        <v>0</v>
      </c>
      <c r="Q140" s="26">
        <f t="shared" si="48"/>
        <v>0</v>
      </c>
      <c r="R140" s="26">
        <f t="shared" si="48"/>
        <v>0</v>
      </c>
      <c r="S140" s="26">
        <f t="shared" si="48"/>
        <v>0</v>
      </c>
    </row>
    <row r="141" spans="1:19" x14ac:dyDescent="0.25">
      <c r="A141" s="11">
        <f t="shared" si="46"/>
        <v>141</v>
      </c>
      <c r="B141" s="24"/>
      <c r="C141" s="24"/>
      <c r="D141" s="24"/>
      <c r="E141" s="24"/>
      <c r="F141" s="35"/>
      <c r="G141" s="24" t="s">
        <v>31</v>
      </c>
      <c r="H141" s="39" t="str">
        <f>$H$78</f>
        <v xml:space="preserve">דרוג A- ומעלה </v>
      </c>
      <c r="I141" s="39"/>
      <c r="J141" s="16">
        <f t="shared" si="47"/>
        <v>0</v>
      </c>
      <c r="K141" s="25"/>
      <c r="L141" s="25"/>
      <c r="M141" s="25"/>
      <c r="N141" s="25"/>
      <c r="O141" s="25"/>
      <c r="P141" s="25"/>
      <c r="Q141" s="25"/>
      <c r="R141" s="25"/>
      <c r="S141" s="25"/>
    </row>
    <row r="142" spans="1:19" x14ac:dyDescent="0.25">
      <c r="A142" s="11">
        <f t="shared" si="46"/>
        <v>142</v>
      </c>
      <c r="B142" s="24"/>
      <c r="C142" s="24"/>
      <c r="D142" s="24"/>
      <c r="E142" s="24"/>
      <c r="F142" s="37"/>
      <c r="G142" s="24" t="s">
        <v>44</v>
      </c>
      <c r="H142" s="39" t="str">
        <f>$H$79</f>
        <v>דרוג BBB- ועד BBB+</v>
      </c>
      <c r="I142" s="24"/>
      <c r="J142" s="16">
        <f t="shared" si="47"/>
        <v>0</v>
      </c>
      <c r="K142" s="25"/>
      <c r="L142" s="25"/>
      <c r="M142" s="25"/>
      <c r="N142" s="25"/>
      <c r="O142" s="25"/>
      <c r="P142" s="25"/>
      <c r="Q142" s="25"/>
      <c r="R142" s="25"/>
      <c r="S142" s="25"/>
    </row>
    <row r="143" spans="1:19" x14ac:dyDescent="0.25">
      <c r="A143" s="11">
        <f t="shared" si="46"/>
        <v>143</v>
      </c>
      <c r="B143" s="24"/>
      <c r="C143" s="24"/>
      <c r="D143" s="24"/>
      <c r="E143" s="24"/>
      <c r="F143" s="37"/>
      <c r="G143" s="24" t="s">
        <v>33</v>
      </c>
      <c r="H143" s="24" t="str">
        <f>$H$68</f>
        <v xml:space="preserve">בדרוג נמוך מ- BBB- או לא מדורג עם בטוחה מספקת </v>
      </c>
      <c r="I143" s="24"/>
      <c r="J143" s="16">
        <f t="shared" si="47"/>
        <v>0</v>
      </c>
      <c r="K143" s="25"/>
      <c r="L143" s="25"/>
      <c r="M143" s="25"/>
      <c r="N143" s="25"/>
      <c r="O143" s="25"/>
      <c r="P143" s="25"/>
      <c r="Q143" s="25"/>
      <c r="R143" s="25"/>
      <c r="S143" s="25"/>
    </row>
    <row r="144" spans="1:19" x14ac:dyDescent="0.25">
      <c r="A144" s="11">
        <f t="shared" si="46"/>
        <v>144</v>
      </c>
      <c r="B144" s="24"/>
      <c r="C144" s="24"/>
      <c r="D144" s="24"/>
      <c r="E144" s="24"/>
      <c r="F144" s="37"/>
      <c r="G144" s="24" t="s">
        <v>35</v>
      </c>
      <c r="H144" s="39" t="str">
        <f>H139</f>
        <v xml:space="preserve">דרוג נמוך מ- BBB- או לא מדורג </v>
      </c>
      <c r="I144" s="24"/>
      <c r="J144" s="16">
        <f t="shared" si="47"/>
        <v>0</v>
      </c>
      <c r="K144" s="25"/>
      <c r="L144" s="25"/>
      <c r="M144" s="25"/>
      <c r="N144" s="25"/>
      <c r="O144" s="25"/>
      <c r="P144" s="25"/>
      <c r="Q144" s="25"/>
      <c r="R144" s="25"/>
      <c r="S144" s="25"/>
    </row>
    <row r="145" spans="1:19" x14ac:dyDescent="0.25">
      <c r="A145" s="11">
        <f t="shared" si="46"/>
        <v>145</v>
      </c>
      <c r="B145" s="24"/>
      <c r="C145" s="24"/>
      <c r="D145" s="24"/>
      <c r="E145" s="24"/>
      <c r="F145" s="35" t="s">
        <v>63</v>
      </c>
      <c r="G145" s="36" t="s">
        <v>64</v>
      </c>
      <c r="H145" s="24"/>
      <c r="I145" s="24"/>
      <c r="J145" s="16">
        <f t="shared" si="47"/>
        <v>0</v>
      </c>
      <c r="K145" s="26">
        <f>SUM(K146:K148)</f>
        <v>0</v>
      </c>
      <c r="L145" s="26">
        <f t="shared" ref="L145:S145" si="49">SUM(L146:L148)</f>
        <v>0</v>
      </c>
      <c r="M145" s="26">
        <f t="shared" si="49"/>
        <v>0</v>
      </c>
      <c r="N145" s="26">
        <f t="shared" si="49"/>
        <v>0</v>
      </c>
      <c r="O145" s="26">
        <f t="shared" si="49"/>
        <v>0</v>
      </c>
      <c r="P145" s="26">
        <f t="shared" si="49"/>
        <v>0</v>
      </c>
      <c r="Q145" s="26">
        <f t="shared" si="49"/>
        <v>0</v>
      </c>
      <c r="R145" s="26">
        <f t="shared" si="49"/>
        <v>0</v>
      </c>
      <c r="S145" s="26">
        <f t="shared" si="49"/>
        <v>0</v>
      </c>
    </row>
    <row r="146" spans="1:19" x14ac:dyDescent="0.25">
      <c r="A146" s="11">
        <f t="shared" si="46"/>
        <v>146</v>
      </c>
      <c r="B146" s="24"/>
      <c r="C146" s="24"/>
      <c r="D146" s="24"/>
      <c r="E146" s="24"/>
      <c r="F146" s="35"/>
      <c r="G146" s="24" t="s">
        <v>31</v>
      </c>
      <c r="H146" s="39" t="str">
        <f>$H$78</f>
        <v xml:space="preserve">דרוג A- ומעלה </v>
      </c>
      <c r="I146" s="39"/>
      <c r="J146" s="16">
        <f t="shared" si="47"/>
        <v>0</v>
      </c>
      <c r="K146" s="25"/>
      <c r="L146" s="25"/>
      <c r="M146" s="25"/>
      <c r="N146" s="25"/>
      <c r="O146" s="25"/>
      <c r="P146" s="25"/>
      <c r="Q146" s="25"/>
      <c r="R146" s="25"/>
      <c r="S146" s="25"/>
    </row>
    <row r="147" spans="1:19" x14ac:dyDescent="0.25">
      <c r="A147" s="11">
        <f t="shared" si="46"/>
        <v>147</v>
      </c>
      <c r="B147" s="24"/>
      <c r="C147" s="24"/>
      <c r="D147" s="24"/>
      <c r="E147" s="24"/>
      <c r="F147" s="37"/>
      <c r="G147" s="24" t="s">
        <v>44</v>
      </c>
      <c r="H147" s="39" t="str">
        <f>$H$79</f>
        <v>דרוג BBB- ועד BBB+</v>
      </c>
      <c r="I147" s="24"/>
      <c r="J147" s="16">
        <f t="shared" si="47"/>
        <v>0</v>
      </c>
      <c r="K147" s="25"/>
      <c r="L147" s="25"/>
      <c r="M147" s="25"/>
      <c r="N147" s="25"/>
      <c r="O147" s="25"/>
      <c r="P147" s="25"/>
      <c r="Q147" s="25"/>
      <c r="R147" s="25"/>
      <c r="S147" s="25"/>
    </row>
    <row r="148" spans="1:19" x14ac:dyDescent="0.25">
      <c r="A148" s="11">
        <f t="shared" si="46"/>
        <v>148</v>
      </c>
      <c r="B148" s="24"/>
      <c r="C148" s="24"/>
      <c r="D148" s="24"/>
      <c r="E148" s="24"/>
      <c r="F148" s="37"/>
      <c r="G148" s="24" t="s">
        <v>33</v>
      </c>
      <c r="H148" s="39" t="str">
        <f>$H$80</f>
        <v xml:space="preserve">דרוג נמוך מ- BBB- או לא מדורג </v>
      </c>
      <c r="I148" s="24"/>
      <c r="J148" s="16">
        <f t="shared" si="47"/>
        <v>0</v>
      </c>
      <c r="K148" s="25"/>
      <c r="L148" s="25"/>
      <c r="M148" s="25"/>
      <c r="N148" s="25"/>
      <c r="O148" s="25"/>
      <c r="P148" s="25"/>
      <c r="Q148" s="25"/>
      <c r="R148" s="25"/>
      <c r="S148" s="25"/>
    </row>
    <row r="149" spans="1:19" x14ac:dyDescent="0.25">
      <c r="A149" s="11">
        <f t="shared" si="46"/>
        <v>149</v>
      </c>
      <c r="B149" s="24"/>
      <c r="C149" s="24"/>
      <c r="D149" s="24"/>
      <c r="E149" s="24"/>
      <c r="F149" s="35" t="s">
        <v>65</v>
      </c>
      <c r="G149" s="36" t="s">
        <v>66</v>
      </c>
      <c r="H149" s="24"/>
      <c r="I149" s="24"/>
      <c r="J149" s="16">
        <f t="shared" si="47"/>
        <v>0</v>
      </c>
      <c r="K149" s="26">
        <f>SUM(K150:K153)</f>
        <v>0</v>
      </c>
      <c r="L149" s="26">
        <f t="shared" ref="L149:S149" si="50">SUM(L150:L153)</f>
        <v>0</v>
      </c>
      <c r="M149" s="26">
        <f t="shared" si="50"/>
        <v>0</v>
      </c>
      <c r="N149" s="26">
        <f t="shared" si="50"/>
        <v>0</v>
      </c>
      <c r="O149" s="26">
        <f t="shared" si="50"/>
        <v>0</v>
      </c>
      <c r="P149" s="26">
        <f t="shared" si="50"/>
        <v>0</v>
      </c>
      <c r="Q149" s="26">
        <f t="shared" si="50"/>
        <v>0</v>
      </c>
      <c r="R149" s="26">
        <f t="shared" si="50"/>
        <v>0</v>
      </c>
      <c r="S149" s="26">
        <f t="shared" si="50"/>
        <v>0</v>
      </c>
    </row>
    <row r="150" spans="1:19" x14ac:dyDescent="0.25">
      <c r="A150" s="11">
        <f t="shared" si="46"/>
        <v>150</v>
      </c>
      <c r="B150" s="24"/>
      <c r="C150" s="24"/>
      <c r="D150" s="24"/>
      <c r="E150" s="24"/>
      <c r="F150" s="37"/>
      <c r="G150" s="24" t="s">
        <v>31</v>
      </c>
      <c r="H150" s="39" t="str">
        <f>$H$78</f>
        <v xml:space="preserve">דרוג A- ומעלה </v>
      </c>
      <c r="I150" s="39"/>
      <c r="J150" s="16">
        <f t="shared" si="47"/>
        <v>0</v>
      </c>
      <c r="K150" s="25"/>
      <c r="L150" s="25"/>
      <c r="M150" s="25"/>
      <c r="N150" s="25"/>
      <c r="O150" s="25"/>
      <c r="P150" s="25"/>
      <c r="Q150" s="25"/>
      <c r="R150" s="25"/>
      <c r="S150" s="25"/>
    </row>
    <row r="151" spans="1:19" x14ac:dyDescent="0.25">
      <c r="A151" s="11">
        <f t="shared" si="46"/>
        <v>151</v>
      </c>
      <c r="B151" s="24"/>
      <c r="C151" s="24"/>
      <c r="D151" s="24"/>
      <c r="E151" s="24"/>
      <c r="F151" s="37"/>
      <c r="G151" s="24" t="s">
        <v>44</v>
      </c>
      <c r="H151" s="39" t="str">
        <f>$H$79</f>
        <v>דרוג BBB- ועד BBB+</v>
      </c>
      <c r="I151" s="24"/>
      <c r="J151" s="16">
        <f t="shared" si="47"/>
        <v>0</v>
      </c>
      <c r="K151" s="25"/>
      <c r="L151" s="25"/>
      <c r="M151" s="25"/>
      <c r="N151" s="25"/>
      <c r="O151" s="25"/>
      <c r="P151" s="25"/>
      <c r="Q151" s="25"/>
      <c r="R151" s="25"/>
      <c r="S151" s="25"/>
    </row>
    <row r="152" spans="1:19" x14ac:dyDescent="0.25">
      <c r="A152" s="11">
        <f t="shared" si="46"/>
        <v>152</v>
      </c>
      <c r="B152" s="24"/>
      <c r="C152" s="24"/>
      <c r="D152" s="24"/>
      <c r="E152" s="24"/>
      <c r="F152" s="37"/>
      <c r="G152" s="24" t="s">
        <v>33</v>
      </c>
      <c r="H152" s="24" t="str">
        <f>$H$68</f>
        <v xml:space="preserve">בדרוג נמוך מ- BBB- או לא מדורג עם בטוחה מספקת </v>
      </c>
      <c r="I152" s="24"/>
      <c r="J152" s="16">
        <f t="shared" si="47"/>
        <v>0</v>
      </c>
      <c r="K152" s="25"/>
      <c r="L152" s="25"/>
      <c r="M152" s="25"/>
      <c r="N152" s="25"/>
      <c r="O152" s="25"/>
      <c r="P152" s="25"/>
      <c r="Q152" s="25"/>
      <c r="R152" s="25"/>
      <c r="S152" s="25"/>
    </row>
    <row r="153" spans="1:19" x14ac:dyDescent="0.25">
      <c r="A153" s="11">
        <f t="shared" si="46"/>
        <v>153</v>
      </c>
      <c r="B153" s="24"/>
      <c r="C153" s="24"/>
      <c r="D153" s="24"/>
      <c r="E153" s="24"/>
      <c r="F153" s="37"/>
      <c r="G153" s="24" t="s">
        <v>35</v>
      </c>
      <c r="H153" s="39" t="str">
        <f>H148</f>
        <v xml:space="preserve">דרוג נמוך מ- BBB- או לא מדורג </v>
      </c>
      <c r="I153" s="24"/>
      <c r="J153" s="16">
        <f t="shared" si="47"/>
        <v>0</v>
      </c>
      <c r="K153" s="25"/>
      <c r="L153" s="25"/>
      <c r="M153" s="25"/>
      <c r="N153" s="25"/>
      <c r="O153" s="25"/>
      <c r="P153" s="25"/>
      <c r="Q153" s="25"/>
      <c r="R153" s="25"/>
      <c r="S153" s="25"/>
    </row>
    <row r="154" spans="1:19" x14ac:dyDescent="0.25">
      <c r="A154" s="27">
        <f t="shared" si="46"/>
        <v>154</v>
      </c>
      <c r="B154" s="28"/>
      <c r="C154" s="28"/>
      <c r="D154" s="28"/>
      <c r="E154" s="28"/>
      <c r="F154" s="28"/>
      <c r="G154" s="28"/>
      <c r="H154" s="28"/>
      <c r="I154" s="29"/>
      <c r="J154" s="30"/>
      <c r="K154" s="31"/>
      <c r="L154" s="31"/>
      <c r="M154" s="31"/>
      <c r="N154" s="31"/>
      <c r="O154" s="31"/>
      <c r="P154" s="31"/>
      <c r="Q154" s="31"/>
      <c r="R154" s="31"/>
      <c r="S154" s="31"/>
    </row>
    <row r="155" spans="1:19" ht="16.5" x14ac:dyDescent="0.3">
      <c r="A155" s="11">
        <f t="shared" si="46"/>
        <v>155</v>
      </c>
      <c r="B155" s="24"/>
      <c r="C155" s="21"/>
      <c r="D155" s="12" t="s">
        <v>72</v>
      </c>
      <c r="E155" s="19" t="s">
        <v>73</v>
      </c>
      <c r="F155" s="20"/>
      <c r="G155" s="21"/>
      <c r="H155" s="21"/>
      <c r="I155" s="21"/>
      <c r="J155" s="16">
        <f t="shared" si="47"/>
        <v>41815.369999999995</v>
      </c>
      <c r="K155" s="17">
        <f>SUM(K156,K166)</f>
        <v>0</v>
      </c>
      <c r="L155" s="17">
        <f t="shared" ref="L155:S155" si="51">SUM(L156,L166)</f>
        <v>0</v>
      </c>
      <c r="M155" s="17">
        <f t="shared" si="51"/>
        <v>0</v>
      </c>
      <c r="N155" s="17">
        <f t="shared" si="51"/>
        <v>0</v>
      </c>
      <c r="O155" s="17">
        <f t="shared" si="51"/>
        <v>0</v>
      </c>
      <c r="P155" s="17">
        <f t="shared" si="51"/>
        <v>1015.5</v>
      </c>
      <c r="Q155" s="17">
        <f t="shared" si="51"/>
        <v>19036.39</v>
      </c>
      <c r="R155" s="17">
        <f t="shared" si="51"/>
        <v>21763.48</v>
      </c>
      <c r="S155" s="17">
        <f t="shared" si="51"/>
        <v>0</v>
      </c>
    </row>
    <row r="156" spans="1:19" x14ac:dyDescent="0.25">
      <c r="A156" s="11">
        <f t="shared" si="46"/>
        <v>156</v>
      </c>
      <c r="B156" s="24"/>
      <c r="C156" s="24"/>
      <c r="D156" s="22"/>
      <c r="E156" s="22" t="s">
        <v>9</v>
      </c>
      <c r="F156" s="33" t="s">
        <v>8</v>
      </c>
      <c r="G156" s="24"/>
      <c r="H156" s="24"/>
      <c r="I156" s="24"/>
      <c r="J156" s="16">
        <f t="shared" si="47"/>
        <v>36349.31</v>
      </c>
      <c r="K156" s="17">
        <f>SUM(K157,K165)</f>
        <v>0</v>
      </c>
      <c r="L156" s="17">
        <f t="shared" ref="L156:S156" si="52">SUM(L157,L165)</f>
        <v>0</v>
      </c>
      <c r="M156" s="17">
        <f t="shared" si="52"/>
        <v>0</v>
      </c>
      <c r="N156" s="17">
        <f t="shared" si="52"/>
        <v>0</v>
      </c>
      <c r="O156" s="17">
        <f t="shared" si="52"/>
        <v>0</v>
      </c>
      <c r="P156" s="17">
        <f t="shared" si="52"/>
        <v>505.01</v>
      </c>
      <c r="Q156" s="17">
        <f t="shared" si="52"/>
        <v>14133.02</v>
      </c>
      <c r="R156" s="17">
        <f t="shared" si="52"/>
        <v>21711.279999999999</v>
      </c>
      <c r="S156" s="17">
        <f t="shared" si="52"/>
        <v>0</v>
      </c>
    </row>
    <row r="157" spans="1:19" x14ac:dyDescent="0.25">
      <c r="A157" s="11">
        <f t="shared" si="46"/>
        <v>157</v>
      </c>
      <c r="B157" s="22"/>
      <c r="C157" s="22"/>
      <c r="D157" s="22"/>
      <c r="E157" s="22"/>
      <c r="F157" s="35" t="s">
        <v>29</v>
      </c>
      <c r="G157" s="36" t="s">
        <v>30</v>
      </c>
      <c r="H157" s="22"/>
      <c r="I157" s="22"/>
      <c r="J157" s="16">
        <f t="shared" si="47"/>
        <v>35479.39</v>
      </c>
      <c r="K157" s="34">
        <f>SUM(K158,K162,K163,K164)</f>
        <v>0</v>
      </c>
      <c r="L157" s="34">
        <f t="shared" ref="L157:S157" si="53">SUM(L158,L162,L163,L164)</f>
        <v>0</v>
      </c>
      <c r="M157" s="34">
        <f t="shared" si="53"/>
        <v>0</v>
      </c>
      <c r="N157" s="34">
        <f t="shared" si="53"/>
        <v>0</v>
      </c>
      <c r="O157" s="34">
        <f t="shared" si="53"/>
        <v>0</v>
      </c>
      <c r="P157" s="34">
        <f t="shared" si="53"/>
        <v>505.01</v>
      </c>
      <c r="Q157" s="34">
        <f t="shared" si="53"/>
        <v>13263.1</v>
      </c>
      <c r="R157" s="34">
        <f t="shared" si="53"/>
        <v>21711.279999999999</v>
      </c>
      <c r="S157" s="34">
        <f t="shared" si="53"/>
        <v>0</v>
      </c>
    </row>
    <row r="158" spans="1:19" x14ac:dyDescent="0.25">
      <c r="A158" s="11">
        <f t="shared" si="46"/>
        <v>158</v>
      </c>
      <c r="B158" s="24"/>
      <c r="C158" s="24"/>
      <c r="D158" s="24"/>
      <c r="E158" s="24"/>
      <c r="F158" s="37"/>
      <c r="G158" s="24" t="s">
        <v>31</v>
      </c>
      <c r="H158" s="39" t="str">
        <f>'[1]טופס 106 חודשי'!H158</f>
        <v>ת"א 35</v>
      </c>
      <c r="I158" s="24"/>
      <c r="J158" s="16">
        <f t="shared" si="47"/>
        <v>28506.43</v>
      </c>
      <c r="K158" s="26">
        <f>SUM(K159:K161)</f>
        <v>0</v>
      </c>
      <c r="L158" s="26">
        <f t="shared" ref="L158:S158" si="54">SUM(L159:L161)</f>
        <v>0</v>
      </c>
      <c r="M158" s="26">
        <f t="shared" si="54"/>
        <v>0</v>
      </c>
      <c r="N158" s="26">
        <f t="shared" si="54"/>
        <v>0</v>
      </c>
      <c r="O158" s="26">
        <f t="shared" si="54"/>
        <v>0</v>
      </c>
      <c r="P158" s="26">
        <f t="shared" si="54"/>
        <v>505.01</v>
      </c>
      <c r="Q158" s="26">
        <f t="shared" si="54"/>
        <v>11677.17</v>
      </c>
      <c r="R158" s="26">
        <f t="shared" si="54"/>
        <v>16324.25</v>
      </c>
      <c r="S158" s="26">
        <f t="shared" si="54"/>
        <v>0</v>
      </c>
    </row>
    <row r="159" spans="1:19" x14ac:dyDescent="0.25">
      <c r="A159" s="11">
        <f t="shared" si="46"/>
        <v>159</v>
      </c>
      <c r="B159" s="24"/>
      <c r="C159" s="24"/>
      <c r="D159" s="24"/>
      <c r="E159" s="24"/>
      <c r="F159" s="37"/>
      <c r="G159" s="24"/>
      <c r="H159" s="24" t="s">
        <v>50</v>
      </c>
      <c r="I159" s="39" t="s">
        <v>74</v>
      </c>
      <c r="J159" s="16">
        <f t="shared" si="47"/>
        <v>28506.43</v>
      </c>
      <c r="K159" s="25"/>
      <c r="L159" s="25"/>
      <c r="M159" s="25"/>
      <c r="N159" s="25"/>
      <c r="O159" s="25"/>
      <c r="P159" s="25">
        <v>505.01</v>
      </c>
      <c r="Q159" s="25">
        <v>11677.17</v>
      </c>
      <c r="R159" s="25">
        <v>16324.25</v>
      </c>
      <c r="S159" s="25"/>
    </row>
    <row r="160" spans="1:19" x14ac:dyDescent="0.25">
      <c r="A160" s="11">
        <f t="shared" si="46"/>
        <v>160</v>
      </c>
      <c r="B160" s="24"/>
      <c r="C160" s="24"/>
      <c r="D160" s="24"/>
      <c r="E160" s="24"/>
      <c r="F160" s="37"/>
      <c r="G160" s="24"/>
      <c r="H160" s="24" t="s">
        <v>52</v>
      </c>
      <c r="I160" s="39" t="s">
        <v>215</v>
      </c>
      <c r="J160" s="16">
        <f t="shared" si="47"/>
        <v>0</v>
      </c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x14ac:dyDescent="0.25">
      <c r="A161" s="11">
        <f t="shared" si="46"/>
        <v>161</v>
      </c>
      <c r="B161" s="24"/>
      <c r="C161" s="24"/>
      <c r="D161" s="24"/>
      <c r="E161" s="24"/>
      <c r="F161" s="37"/>
      <c r="G161" s="24"/>
      <c r="H161" s="24" t="s">
        <v>54</v>
      </c>
      <c r="I161" s="39" t="s">
        <v>216</v>
      </c>
      <c r="J161" s="16">
        <f t="shared" si="47"/>
        <v>0</v>
      </c>
      <c r="K161" s="25"/>
      <c r="L161" s="25"/>
      <c r="M161" s="25"/>
      <c r="N161" s="25"/>
      <c r="O161" s="25"/>
      <c r="P161" s="25"/>
      <c r="Q161" s="25"/>
      <c r="R161" s="25"/>
      <c r="S161" s="25"/>
    </row>
    <row r="162" spans="1:19" x14ac:dyDescent="0.25">
      <c r="A162" s="11">
        <f t="shared" si="46"/>
        <v>162</v>
      </c>
      <c r="B162" s="24"/>
      <c r="C162" s="24"/>
      <c r="D162" s="24"/>
      <c r="E162" s="24"/>
      <c r="F162" s="37"/>
      <c r="G162" s="24" t="s">
        <v>44</v>
      </c>
      <c r="H162" s="39" t="str">
        <f>'[1]טופס 106 חודשי'!H162</f>
        <v>ת"א 90</v>
      </c>
      <c r="I162" s="24"/>
      <c r="J162" s="16">
        <f t="shared" si="47"/>
        <v>6937.59</v>
      </c>
      <c r="K162" s="25"/>
      <c r="L162" s="25"/>
      <c r="M162" s="25"/>
      <c r="N162" s="25"/>
      <c r="O162" s="25"/>
      <c r="P162" s="25"/>
      <c r="Q162" s="25">
        <v>1585.93</v>
      </c>
      <c r="R162" s="25">
        <v>5351.66</v>
      </c>
      <c r="S162" s="25"/>
    </row>
    <row r="163" spans="1:19" x14ac:dyDescent="0.25">
      <c r="A163" s="11">
        <f t="shared" si="46"/>
        <v>163</v>
      </c>
      <c r="B163" s="24"/>
      <c r="C163" s="24"/>
      <c r="D163" s="24"/>
      <c r="E163" s="24"/>
      <c r="F163" s="37"/>
      <c r="G163" s="24" t="s">
        <v>33</v>
      </c>
      <c r="H163" s="39" t="s">
        <v>75</v>
      </c>
      <c r="I163" s="24"/>
      <c r="J163" s="16">
        <f t="shared" si="47"/>
        <v>35.369999999999997</v>
      </c>
      <c r="K163" s="25"/>
      <c r="L163" s="25"/>
      <c r="M163" s="25"/>
      <c r="N163" s="25"/>
      <c r="O163" s="25"/>
      <c r="P163" s="25"/>
      <c r="Q163" s="25"/>
      <c r="R163" s="25">
        <v>35.369999999999997</v>
      </c>
      <c r="S163" s="25"/>
    </row>
    <row r="164" spans="1:19" x14ac:dyDescent="0.25">
      <c r="A164" s="11">
        <f t="shared" si="46"/>
        <v>164</v>
      </c>
      <c r="B164" s="24"/>
      <c r="C164" s="24"/>
      <c r="D164" s="24"/>
      <c r="E164" s="24"/>
      <c r="F164" s="37"/>
      <c r="G164" s="24" t="s">
        <v>35</v>
      </c>
      <c r="H164" s="39" t="s">
        <v>76</v>
      </c>
      <c r="I164" s="24"/>
      <c r="J164" s="16">
        <f t="shared" si="47"/>
        <v>0</v>
      </c>
      <c r="K164" s="25"/>
      <c r="L164" s="25"/>
      <c r="M164" s="25"/>
      <c r="N164" s="25"/>
      <c r="O164" s="25"/>
      <c r="P164" s="25"/>
      <c r="Q164" s="25"/>
      <c r="R164" s="25"/>
      <c r="S164" s="25"/>
    </row>
    <row r="165" spans="1:19" x14ac:dyDescent="0.25">
      <c r="A165" s="11">
        <f t="shared" si="46"/>
        <v>165</v>
      </c>
      <c r="B165" s="22"/>
      <c r="C165" s="22"/>
      <c r="D165" s="22"/>
      <c r="E165" s="22"/>
      <c r="F165" s="35" t="s">
        <v>41</v>
      </c>
      <c r="G165" s="36" t="s">
        <v>42</v>
      </c>
      <c r="H165" s="22"/>
      <c r="I165" s="22"/>
      <c r="J165" s="16">
        <f t="shared" si="47"/>
        <v>869.92</v>
      </c>
      <c r="K165" s="40"/>
      <c r="L165" s="40"/>
      <c r="M165" s="40"/>
      <c r="N165" s="40"/>
      <c r="O165" s="40"/>
      <c r="P165" s="40"/>
      <c r="Q165" s="40">
        <v>869.92</v>
      </c>
      <c r="R165" s="40"/>
      <c r="S165" s="40"/>
    </row>
    <row r="166" spans="1:19" x14ac:dyDescent="0.25">
      <c r="A166" s="11">
        <f t="shared" si="46"/>
        <v>166</v>
      </c>
      <c r="B166" s="22"/>
      <c r="C166" s="22"/>
      <c r="D166" s="22"/>
      <c r="E166" s="22" t="s">
        <v>11</v>
      </c>
      <c r="F166" s="41" t="s">
        <v>24</v>
      </c>
      <c r="G166" s="22"/>
      <c r="H166" s="22"/>
      <c r="I166" s="22"/>
      <c r="J166" s="16">
        <f t="shared" si="47"/>
        <v>5466.0599999999995</v>
      </c>
      <c r="K166" s="34">
        <f>SUM(K167,K171)</f>
        <v>0</v>
      </c>
      <c r="L166" s="34">
        <f t="shared" ref="L166:S166" si="55">SUM(L167,L171)</f>
        <v>0</v>
      </c>
      <c r="M166" s="34">
        <f t="shared" si="55"/>
        <v>0</v>
      </c>
      <c r="N166" s="34">
        <f t="shared" si="55"/>
        <v>0</v>
      </c>
      <c r="O166" s="34">
        <f t="shared" si="55"/>
        <v>0</v>
      </c>
      <c r="P166" s="34">
        <f t="shared" si="55"/>
        <v>510.49</v>
      </c>
      <c r="Q166" s="34">
        <f t="shared" si="55"/>
        <v>4903.37</v>
      </c>
      <c r="R166" s="34">
        <f t="shared" si="55"/>
        <v>52.2</v>
      </c>
      <c r="S166" s="34">
        <f t="shared" si="55"/>
        <v>0</v>
      </c>
    </row>
    <row r="167" spans="1:19" x14ac:dyDescent="0.25">
      <c r="A167" s="11">
        <f t="shared" si="46"/>
        <v>167</v>
      </c>
      <c r="B167" s="22"/>
      <c r="C167" s="22"/>
      <c r="D167" s="22"/>
      <c r="E167" s="22"/>
      <c r="F167" s="35" t="s">
        <v>29</v>
      </c>
      <c r="G167" s="36" t="s">
        <v>30</v>
      </c>
      <c r="H167" s="22"/>
      <c r="I167" s="22"/>
      <c r="J167" s="16">
        <f t="shared" si="47"/>
        <v>5466.0599999999995</v>
      </c>
      <c r="K167" s="34">
        <f>SUM(K168:K170)</f>
        <v>0</v>
      </c>
      <c r="L167" s="34">
        <f t="shared" ref="L167:S167" si="56">SUM(L168:L170)</f>
        <v>0</v>
      </c>
      <c r="M167" s="34">
        <f t="shared" si="56"/>
        <v>0</v>
      </c>
      <c r="N167" s="34">
        <f t="shared" si="56"/>
        <v>0</v>
      </c>
      <c r="O167" s="34">
        <f t="shared" si="56"/>
        <v>0</v>
      </c>
      <c r="P167" s="34">
        <f t="shared" si="56"/>
        <v>510.49</v>
      </c>
      <c r="Q167" s="34">
        <f t="shared" si="56"/>
        <v>4903.37</v>
      </c>
      <c r="R167" s="34">
        <f t="shared" si="56"/>
        <v>52.2</v>
      </c>
      <c r="S167" s="34">
        <f t="shared" si="56"/>
        <v>0</v>
      </c>
    </row>
    <row r="168" spans="1:19" x14ac:dyDescent="0.25">
      <c r="A168" s="11">
        <f t="shared" si="46"/>
        <v>168</v>
      </c>
      <c r="B168" s="24"/>
      <c r="C168" s="24"/>
      <c r="D168" s="24"/>
      <c r="E168" s="24"/>
      <c r="F168" s="37"/>
      <c r="G168" s="24" t="s">
        <v>31</v>
      </c>
      <c r="H168" s="24" t="s">
        <v>77</v>
      </c>
      <c r="I168" s="24"/>
      <c r="J168" s="16">
        <f t="shared" si="47"/>
        <v>301.03999999999996</v>
      </c>
      <c r="K168" s="25"/>
      <c r="L168" s="25"/>
      <c r="M168" s="25"/>
      <c r="N168" s="25"/>
      <c r="O168" s="25"/>
      <c r="P168" s="25">
        <v>124.28</v>
      </c>
      <c r="Q168" s="25">
        <v>176.76</v>
      </c>
      <c r="R168" s="25"/>
      <c r="S168" s="25"/>
    </row>
    <row r="169" spans="1:19" x14ac:dyDescent="0.25">
      <c r="A169" s="11">
        <f t="shared" si="46"/>
        <v>169</v>
      </c>
      <c r="B169" s="24"/>
      <c r="C169" s="24"/>
      <c r="D169" s="24"/>
      <c r="E169" s="24"/>
      <c r="F169" s="37"/>
      <c r="G169" s="24" t="s">
        <v>44</v>
      </c>
      <c r="H169" s="24" t="s">
        <v>78</v>
      </c>
      <c r="I169" s="24"/>
      <c r="J169" s="16">
        <f t="shared" si="47"/>
        <v>5165.0199999999995</v>
      </c>
      <c r="K169" s="25"/>
      <c r="L169" s="25"/>
      <c r="M169" s="25"/>
      <c r="N169" s="25"/>
      <c r="O169" s="25"/>
      <c r="P169" s="25">
        <v>386.21</v>
      </c>
      <c r="Q169" s="25">
        <v>4726.6099999999997</v>
      </c>
      <c r="R169" s="25">
        <v>52.2</v>
      </c>
      <c r="S169" s="25"/>
    </row>
    <row r="170" spans="1:19" x14ac:dyDescent="0.25">
      <c r="A170" s="11">
        <f t="shared" si="46"/>
        <v>170</v>
      </c>
      <c r="B170" s="24"/>
      <c r="C170" s="24"/>
      <c r="D170" s="24"/>
      <c r="E170" s="24"/>
      <c r="F170" s="37"/>
      <c r="G170" s="24" t="s">
        <v>33</v>
      </c>
      <c r="H170" s="24" t="s">
        <v>79</v>
      </c>
      <c r="I170" s="24"/>
      <c r="J170" s="16">
        <f t="shared" si="47"/>
        <v>0</v>
      </c>
      <c r="K170" s="25"/>
      <c r="L170" s="25"/>
      <c r="M170" s="25"/>
      <c r="N170" s="25"/>
      <c r="O170" s="25"/>
      <c r="P170" s="25"/>
      <c r="Q170" s="25"/>
      <c r="R170" s="25"/>
      <c r="S170" s="25"/>
    </row>
    <row r="171" spans="1:19" x14ac:dyDescent="0.25">
      <c r="A171" s="11">
        <f t="shared" si="46"/>
        <v>171</v>
      </c>
      <c r="B171" s="22"/>
      <c r="C171" s="22"/>
      <c r="D171" s="22"/>
      <c r="E171" s="22"/>
      <c r="F171" s="35" t="s">
        <v>41</v>
      </c>
      <c r="G171" s="36" t="s">
        <v>42</v>
      </c>
      <c r="H171" s="22"/>
      <c r="I171" s="22"/>
      <c r="J171" s="16">
        <f t="shared" si="47"/>
        <v>0</v>
      </c>
      <c r="K171" s="34">
        <f>SUM(K172:K173)</f>
        <v>0</v>
      </c>
      <c r="L171" s="34">
        <f t="shared" ref="L171:S171" si="57">SUM(L172:L173)</f>
        <v>0</v>
      </c>
      <c r="M171" s="34">
        <f t="shared" si="57"/>
        <v>0</v>
      </c>
      <c r="N171" s="34">
        <f t="shared" si="57"/>
        <v>0</v>
      </c>
      <c r="O171" s="34">
        <f t="shared" si="57"/>
        <v>0</v>
      </c>
      <c r="P171" s="34">
        <f t="shared" si="57"/>
        <v>0</v>
      </c>
      <c r="Q171" s="34">
        <f t="shared" si="57"/>
        <v>0</v>
      </c>
      <c r="R171" s="34">
        <f t="shared" si="57"/>
        <v>0</v>
      </c>
      <c r="S171" s="34">
        <f t="shared" si="57"/>
        <v>0</v>
      </c>
    </row>
    <row r="172" spans="1:19" x14ac:dyDescent="0.25">
      <c r="A172" s="11">
        <f t="shared" si="46"/>
        <v>172</v>
      </c>
      <c r="B172" s="24"/>
      <c r="C172" s="24"/>
      <c r="D172" s="24"/>
      <c r="E172" s="24"/>
      <c r="F172" s="37"/>
      <c r="G172" s="24" t="s">
        <v>31</v>
      </c>
      <c r="H172" s="24" t="s">
        <v>77</v>
      </c>
      <c r="I172" s="24"/>
      <c r="J172" s="16">
        <f t="shared" si="47"/>
        <v>0</v>
      </c>
      <c r="K172" s="25"/>
      <c r="L172" s="25"/>
      <c r="M172" s="25"/>
      <c r="N172" s="25"/>
      <c r="O172" s="25"/>
      <c r="P172" s="25"/>
      <c r="Q172" s="25"/>
      <c r="R172" s="25"/>
      <c r="S172" s="25"/>
    </row>
    <row r="173" spans="1:19" x14ac:dyDescent="0.25">
      <c r="A173" s="11">
        <f t="shared" si="46"/>
        <v>173</v>
      </c>
      <c r="B173" s="24"/>
      <c r="C173" s="24"/>
      <c r="D173" s="24"/>
      <c r="E173" s="24"/>
      <c r="F173" s="37"/>
      <c r="G173" s="24" t="s">
        <v>44</v>
      </c>
      <c r="H173" s="24" t="s">
        <v>80</v>
      </c>
      <c r="I173" s="24"/>
      <c r="J173" s="16">
        <f t="shared" si="47"/>
        <v>0</v>
      </c>
      <c r="K173" s="25"/>
      <c r="L173" s="25"/>
      <c r="M173" s="25"/>
      <c r="N173" s="25"/>
      <c r="O173" s="25"/>
      <c r="P173" s="25"/>
      <c r="Q173" s="25"/>
      <c r="R173" s="25"/>
      <c r="S173" s="25"/>
    </row>
    <row r="174" spans="1:19" x14ac:dyDescent="0.25">
      <c r="A174" s="11">
        <f t="shared" si="46"/>
        <v>174</v>
      </c>
      <c r="B174" s="24"/>
      <c r="C174" s="24"/>
      <c r="D174" s="24"/>
      <c r="E174" s="24"/>
      <c r="F174" s="37"/>
      <c r="G174" s="24"/>
      <c r="H174" s="42"/>
      <c r="I174" s="24"/>
      <c r="J174" s="16">
        <f t="shared" si="47"/>
        <v>0</v>
      </c>
      <c r="K174" s="26"/>
      <c r="L174" s="26"/>
      <c r="M174" s="26"/>
      <c r="N174" s="26"/>
      <c r="O174" s="26"/>
      <c r="P174" s="26"/>
      <c r="Q174" s="26"/>
      <c r="R174" s="26"/>
      <c r="S174" s="26"/>
    </row>
    <row r="175" spans="1:19" ht="16.5" x14ac:dyDescent="0.3">
      <c r="A175" s="11">
        <f t="shared" si="46"/>
        <v>175</v>
      </c>
      <c r="B175" s="24"/>
      <c r="C175" s="24"/>
      <c r="D175" s="12" t="s">
        <v>81</v>
      </c>
      <c r="E175" s="19" t="s">
        <v>82</v>
      </c>
      <c r="F175" s="20"/>
      <c r="G175" s="20"/>
      <c r="H175" s="42"/>
      <c r="I175" s="24"/>
      <c r="J175" s="16">
        <f t="shared" si="47"/>
        <v>159256.43999999997</v>
      </c>
      <c r="K175" s="17">
        <f>SUM(K176,K183)</f>
        <v>0</v>
      </c>
      <c r="L175" s="17">
        <f t="shared" ref="L175:S175" si="58">SUM(L176,L183)</f>
        <v>0</v>
      </c>
      <c r="M175" s="17">
        <f t="shared" si="58"/>
        <v>0</v>
      </c>
      <c r="N175" s="17">
        <f t="shared" si="58"/>
        <v>0</v>
      </c>
      <c r="O175" s="17">
        <f t="shared" si="58"/>
        <v>4725.3799999999992</v>
      </c>
      <c r="P175" s="17">
        <f t="shared" si="58"/>
        <v>22471.07</v>
      </c>
      <c r="Q175" s="17">
        <f t="shared" si="58"/>
        <v>82806.64</v>
      </c>
      <c r="R175" s="17">
        <f t="shared" si="58"/>
        <v>48763.49</v>
      </c>
      <c r="S175" s="17">
        <f t="shared" si="58"/>
        <v>489.86</v>
      </c>
    </row>
    <row r="176" spans="1:19" x14ac:dyDescent="0.25">
      <c r="A176" s="11">
        <f t="shared" si="46"/>
        <v>176</v>
      </c>
      <c r="B176" s="24"/>
      <c r="C176" s="24"/>
      <c r="D176" s="24"/>
      <c r="E176" s="22" t="s">
        <v>9</v>
      </c>
      <c r="F176" s="33" t="s">
        <v>8</v>
      </c>
      <c r="G176" s="33"/>
      <c r="H176" s="42"/>
      <c r="I176" s="24"/>
      <c r="J176" s="16">
        <f t="shared" si="47"/>
        <v>146474.79999999999</v>
      </c>
      <c r="K176" s="17">
        <f>SUM(K177:K182)</f>
        <v>0</v>
      </c>
      <c r="L176" s="17">
        <f t="shared" ref="L176:S176" si="59">SUM(L177:L182)</f>
        <v>0</v>
      </c>
      <c r="M176" s="17">
        <f t="shared" si="59"/>
        <v>0</v>
      </c>
      <c r="N176" s="17">
        <f t="shared" si="59"/>
        <v>0</v>
      </c>
      <c r="O176" s="17">
        <f t="shared" si="59"/>
        <v>3427.5299999999997</v>
      </c>
      <c r="P176" s="17">
        <f t="shared" si="59"/>
        <v>22471.07</v>
      </c>
      <c r="Q176" s="17">
        <f t="shared" si="59"/>
        <v>71697.72</v>
      </c>
      <c r="R176" s="17">
        <f t="shared" si="59"/>
        <v>48581.729999999996</v>
      </c>
      <c r="S176" s="17">
        <f t="shared" si="59"/>
        <v>296.75</v>
      </c>
    </row>
    <row r="177" spans="1:19" x14ac:dyDescent="0.25">
      <c r="A177" s="11">
        <f t="shared" si="46"/>
        <v>177</v>
      </c>
      <c r="B177" s="24"/>
      <c r="C177" s="24"/>
      <c r="D177" s="24"/>
      <c r="E177" s="24"/>
      <c r="F177" s="35" t="s">
        <v>29</v>
      </c>
      <c r="G177" s="39" t="s">
        <v>208</v>
      </c>
      <c r="H177" s="39"/>
      <c r="I177" s="24"/>
      <c r="J177" s="16">
        <f t="shared" si="47"/>
        <v>59262.03</v>
      </c>
      <c r="K177" s="25"/>
      <c r="L177" s="25"/>
      <c r="M177" s="25"/>
      <c r="N177" s="25"/>
      <c r="O177" s="25">
        <v>975.29</v>
      </c>
      <c r="P177" s="25">
        <v>1323.77</v>
      </c>
      <c r="Q177" s="25">
        <v>29399.17</v>
      </c>
      <c r="R177" s="25">
        <v>27563.8</v>
      </c>
      <c r="S177" s="25"/>
    </row>
    <row r="178" spans="1:19" x14ac:dyDescent="0.25">
      <c r="A178" s="11">
        <f t="shared" si="46"/>
        <v>178</v>
      </c>
      <c r="B178" s="24"/>
      <c r="C178" s="24"/>
      <c r="D178" s="24"/>
      <c r="E178" s="24"/>
      <c r="F178" s="35" t="s">
        <v>41</v>
      </c>
      <c r="G178" s="39" t="s">
        <v>209</v>
      </c>
      <c r="H178" s="39"/>
      <c r="I178" s="24"/>
      <c r="J178" s="16">
        <f t="shared" si="47"/>
        <v>37951.86</v>
      </c>
      <c r="K178" s="25"/>
      <c r="L178" s="25"/>
      <c r="M178" s="25"/>
      <c r="N178" s="25"/>
      <c r="O178" s="25"/>
      <c r="P178" s="25"/>
      <c r="Q178" s="25">
        <v>16637.18</v>
      </c>
      <c r="R178" s="25">
        <v>21017.93</v>
      </c>
      <c r="S178" s="25">
        <v>296.75</v>
      </c>
    </row>
    <row r="179" spans="1:19" x14ac:dyDescent="0.25">
      <c r="A179" s="11">
        <f t="shared" si="46"/>
        <v>179</v>
      </c>
      <c r="B179" s="24"/>
      <c r="C179" s="24"/>
      <c r="D179" s="24"/>
      <c r="E179" s="24"/>
      <c r="F179" s="35" t="s">
        <v>63</v>
      </c>
      <c r="G179" s="39" t="s">
        <v>210</v>
      </c>
      <c r="H179" s="39"/>
      <c r="I179" s="24"/>
      <c r="J179" s="16">
        <f t="shared" si="47"/>
        <v>49260.91</v>
      </c>
      <c r="K179" s="25"/>
      <c r="L179" s="25"/>
      <c r="M179" s="25"/>
      <c r="N179" s="25"/>
      <c r="O179" s="25">
        <v>2452.2399999999998</v>
      </c>
      <c r="P179" s="25">
        <v>21147.3</v>
      </c>
      <c r="Q179" s="25">
        <v>25661.37</v>
      </c>
      <c r="R179" s="25"/>
      <c r="S179" s="25"/>
    </row>
    <row r="180" spans="1:19" x14ac:dyDescent="0.25">
      <c r="A180" s="11">
        <f t="shared" si="46"/>
        <v>180</v>
      </c>
      <c r="B180" s="24"/>
      <c r="C180" s="24"/>
      <c r="D180" s="24"/>
      <c r="E180" s="24"/>
      <c r="F180" s="35" t="s">
        <v>65</v>
      </c>
      <c r="G180" s="39" t="s">
        <v>211</v>
      </c>
      <c r="H180" s="39"/>
      <c r="I180" s="24"/>
      <c r="J180" s="16">
        <f t="shared" si="47"/>
        <v>0</v>
      </c>
      <c r="K180" s="25"/>
      <c r="L180" s="25"/>
      <c r="M180" s="25"/>
      <c r="N180" s="25"/>
      <c r="O180" s="25"/>
      <c r="P180" s="25"/>
      <c r="Q180" s="25"/>
      <c r="R180" s="25"/>
      <c r="S180" s="25"/>
    </row>
    <row r="181" spans="1:19" x14ac:dyDescent="0.25">
      <c r="A181" s="11">
        <f t="shared" si="46"/>
        <v>181</v>
      </c>
      <c r="B181" s="24"/>
      <c r="C181" s="24"/>
      <c r="D181" s="24"/>
      <c r="E181" s="24"/>
      <c r="F181" s="35" t="s">
        <v>83</v>
      </c>
      <c r="G181" s="39" t="s">
        <v>84</v>
      </c>
      <c r="H181" s="39"/>
      <c r="I181" s="24"/>
      <c r="J181" s="16">
        <f t="shared" si="47"/>
        <v>0</v>
      </c>
      <c r="K181" s="25"/>
      <c r="L181" s="25"/>
      <c r="M181" s="25"/>
      <c r="N181" s="25"/>
      <c r="O181" s="25"/>
      <c r="P181" s="25"/>
      <c r="Q181" s="25"/>
      <c r="R181" s="25"/>
      <c r="S181" s="25"/>
    </row>
    <row r="182" spans="1:19" x14ac:dyDescent="0.25">
      <c r="A182" s="11">
        <f t="shared" si="46"/>
        <v>182</v>
      </c>
      <c r="B182" s="24"/>
      <c r="C182" s="24"/>
      <c r="D182" s="24"/>
      <c r="E182" s="24"/>
      <c r="F182" s="35" t="s">
        <v>85</v>
      </c>
      <c r="G182" s="39" t="s">
        <v>70</v>
      </c>
      <c r="H182" s="39"/>
      <c r="I182" s="24"/>
      <c r="J182" s="16">
        <f t="shared" si="47"/>
        <v>0</v>
      </c>
      <c r="K182" s="25"/>
      <c r="L182" s="25"/>
      <c r="M182" s="25"/>
      <c r="N182" s="25"/>
      <c r="O182" s="25"/>
      <c r="P182" s="25"/>
      <c r="Q182" s="25"/>
      <c r="R182" s="25"/>
      <c r="S182" s="25"/>
    </row>
    <row r="183" spans="1:19" x14ac:dyDescent="0.25">
      <c r="A183" s="11">
        <f t="shared" si="46"/>
        <v>183</v>
      </c>
      <c r="B183" s="24"/>
      <c r="C183" s="24"/>
      <c r="D183" s="24"/>
      <c r="E183" s="22" t="s">
        <v>11</v>
      </c>
      <c r="F183" s="41" t="s">
        <v>24</v>
      </c>
      <c r="G183" s="37"/>
      <c r="H183" s="42"/>
      <c r="I183" s="24"/>
      <c r="J183" s="16">
        <f t="shared" si="47"/>
        <v>12781.640000000001</v>
      </c>
      <c r="K183" s="17">
        <f>SUM(K184:K187)</f>
        <v>0</v>
      </c>
      <c r="L183" s="17">
        <f t="shared" ref="L183:S183" si="60">SUM(L184:L187)</f>
        <v>0</v>
      </c>
      <c r="M183" s="17">
        <f t="shared" si="60"/>
        <v>0</v>
      </c>
      <c r="N183" s="17">
        <f t="shared" si="60"/>
        <v>0</v>
      </c>
      <c r="O183" s="17">
        <f t="shared" si="60"/>
        <v>1297.8499999999999</v>
      </c>
      <c r="P183" s="17">
        <f t="shared" si="60"/>
        <v>0</v>
      </c>
      <c r="Q183" s="17">
        <f t="shared" si="60"/>
        <v>11108.92</v>
      </c>
      <c r="R183" s="17">
        <f t="shared" si="60"/>
        <v>181.76</v>
      </c>
      <c r="S183" s="17">
        <f t="shared" si="60"/>
        <v>193.11</v>
      </c>
    </row>
    <row r="184" spans="1:19" x14ac:dyDescent="0.25">
      <c r="A184" s="11">
        <f t="shared" si="46"/>
        <v>184</v>
      </c>
      <c r="B184" s="24"/>
      <c r="C184" s="24"/>
      <c r="D184" s="24"/>
      <c r="E184" s="24"/>
      <c r="F184" s="35" t="s">
        <v>29</v>
      </c>
      <c r="G184" s="39" t="s">
        <v>212</v>
      </c>
      <c r="H184" s="39"/>
      <c r="I184" s="24"/>
      <c r="J184" s="16">
        <f t="shared" si="47"/>
        <v>12781.640000000001</v>
      </c>
      <c r="K184" s="25"/>
      <c r="L184" s="25"/>
      <c r="M184" s="25"/>
      <c r="N184" s="25"/>
      <c r="O184" s="25">
        <v>1297.8499999999999</v>
      </c>
      <c r="P184" s="25"/>
      <c r="Q184" s="25">
        <v>11108.92</v>
      </c>
      <c r="R184" s="25">
        <v>181.76</v>
      </c>
      <c r="S184" s="25">
        <v>193.11</v>
      </c>
    </row>
    <row r="185" spans="1:19" x14ac:dyDescent="0.25">
      <c r="A185" s="11">
        <f t="shared" si="46"/>
        <v>185</v>
      </c>
      <c r="B185" s="24"/>
      <c r="C185" s="24"/>
      <c r="D185" s="24"/>
      <c r="E185" s="24"/>
      <c r="F185" s="35" t="s">
        <v>41</v>
      </c>
      <c r="G185" s="39" t="s">
        <v>213</v>
      </c>
      <c r="H185" s="39"/>
      <c r="I185" s="24"/>
      <c r="J185" s="16">
        <f t="shared" si="47"/>
        <v>0</v>
      </c>
      <c r="K185" s="25"/>
      <c r="L185" s="25"/>
      <c r="M185" s="25"/>
      <c r="N185" s="25"/>
      <c r="O185" s="25"/>
      <c r="P185" s="25"/>
      <c r="Q185" s="25"/>
      <c r="R185" s="25"/>
      <c r="S185" s="25"/>
    </row>
    <row r="186" spans="1:19" x14ac:dyDescent="0.25">
      <c r="A186" s="11">
        <f t="shared" si="46"/>
        <v>186</v>
      </c>
      <c r="B186" s="24"/>
      <c r="C186" s="24"/>
      <c r="D186" s="24"/>
      <c r="E186" s="24"/>
      <c r="F186" s="35" t="s">
        <v>63</v>
      </c>
      <c r="G186" s="39" t="s">
        <v>84</v>
      </c>
      <c r="H186" s="39"/>
      <c r="I186" s="24"/>
      <c r="J186" s="16">
        <f t="shared" si="47"/>
        <v>0</v>
      </c>
      <c r="K186" s="25"/>
      <c r="L186" s="25"/>
      <c r="M186" s="25"/>
      <c r="N186" s="25"/>
      <c r="O186" s="25"/>
      <c r="P186" s="25"/>
      <c r="Q186" s="25"/>
      <c r="R186" s="25"/>
      <c r="S186" s="25"/>
    </row>
    <row r="187" spans="1:19" x14ac:dyDescent="0.25">
      <c r="A187" s="11">
        <f t="shared" si="46"/>
        <v>187</v>
      </c>
      <c r="B187" s="24"/>
      <c r="C187" s="24"/>
      <c r="D187" s="24"/>
      <c r="E187" s="24"/>
      <c r="F187" s="35" t="s">
        <v>65</v>
      </c>
      <c r="G187" s="39" t="s">
        <v>70</v>
      </c>
      <c r="H187" s="39"/>
      <c r="I187" s="24"/>
      <c r="J187" s="16">
        <f t="shared" si="47"/>
        <v>0</v>
      </c>
      <c r="K187" s="25"/>
      <c r="L187" s="25"/>
      <c r="M187" s="25"/>
      <c r="N187" s="25"/>
      <c r="O187" s="25"/>
      <c r="P187" s="25"/>
      <c r="Q187" s="25"/>
      <c r="R187" s="25"/>
      <c r="S187" s="25"/>
    </row>
    <row r="188" spans="1:19" x14ac:dyDescent="0.25">
      <c r="A188" s="27">
        <f t="shared" si="46"/>
        <v>188</v>
      </c>
      <c r="B188" s="28"/>
      <c r="C188" s="28"/>
      <c r="D188" s="28"/>
      <c r="E188" s="28"/>
      <c r="F188" s="28"/>
      <c r="G188" s="28"/>
      <c r="H188" s="28"/>
      <c r="I188" s="29"/>
      <c r="J188" s="30"/>
      <c r="K188" s="31"/>
      <c r="L188" s="31"/>
      <c r="M188" s="31"/>
      <c r="N188" s="31"/>
      <c r="O188" s="31"/>
      <c r="P188" s="31"/>
      <c r="Q188" s="31"/>
      <c r="R188" s="31"/>
      <c r="S188" s="31"/>
    </row>
    <row r="189" spans="1:19" ht="16.5" x14ac:dyDescent="0.3">
      <c r="A189" s="11">
        <f t="shared" si="46"/>
        <v>189</v>
      </c>
      <c r="B189" s="24"/>
      <c r="C189" s="12"/>
      <c r="D189" s="12" t="s">
        <v>86</v>
      </c>
      <c r="E189" s="19" t="s">
        <v>87</v>
      </c>
      <c r="F189" s="13"/>
      <c r="G189" s="12"/>
      <c r="H189" s="12"/>
      <c r="I189" s="12"/>
      <c r="J189" s="16">
        <f t="shared" si="47"/>
        <v>25484.59</v>
      </c>
      <c r="K189" s="17">
        <f>SUM(K190,K191)</f>
        <v>0</v>
      </c>
      <c r="L189" s="17">
        <f t="shared" ref="L189:S189" si="61">SUM(L190,L191)</f>
        <v>0</v>
      </c>
      <c r="M189" s="17">
        <f t="shared" si="61"/>
        <v>0</v>
      </c>
      <c r="N189" s="17">
        <f t="shared" si="61"/>
        <v>0</v>
      </c>
      <c r="O189" s="17">
        <f t="shared" si="61"/>
        <v>1552.67</v>
      </c>
      <c r="P189" s="17">
        <f t="shared" si="61"/>
        <v>1960.65</v>
      </c>
      <c r="Q189" s="17">
        <f t="shared" si="61"/>
        <v>12429.99</v>
      </c>
      <c r="R189" s="17">
        <f t="shared" si="61"/>
        <v>9541.2800000000007</v>
      </c>
      <c r="S189" s="17">
        <f t="shared" si="61"/>
        <v>0</v>
      </c>
    </row>
    <row r="190" spans="1:19" x14ac:dyDescent="0.25">
      <c r="A190" s="11">
        <f t="shared" si="46"/>
        <v>190</v>
      </c>
      <c r="B190" s="24"/>
      <c r="C190" s="24"/>
      <c r="D190" s="24"/>
      <c r="E190" s="24" t="s">
        <v>9</v>
      </c>
      <c r="F190" s="43" t="s">
        <v>8</v>
      </c>
      <c r="G190" s="24"/>
      <c r="H190" s="24"/>
      <c r="I190" s="24"/>
      <c r="J190" s="44">
        <f t="shared" si="47"/>
        <v>25484.59</v>
      </c>
      <c r="K190" s="25"/>
      <c r="L190" s="25"/>
      <c r="M190" s="25"/>
      <c r="N190" s="25"/>
      <c r="O190" s="25">
        <v>1552.67</v>
      </c>
      <c r="P190" s="25">
        <v>1960.65</v>
      </c>
      <c r="Q190" s="25">
        <v>12429.99</v>
      </c>
      <c r="R190" s="25">
        <v>9541.2800000000007</v>
      </c>
      <c r="S190" s="25"/>
    </row>
    <row r="191" spans="1:19" x14ac:dyDescent="0.25">
      <c r="A191" s="11">
        <f t="shared" si="46"/>
        <v>191</v>
      </c>
      <c r="B191" s="24"/>
      <c r="C191" s="24"/>
      <c r="D191" s="24"/>
      <c r="E191" s="24" t="s">
        <v>11</v>
      </c>
      <c r="F191" s="43" t="s">
        <v>24</v>
      </c>
      <c r="G191" s="24"/>
      <c r="H191" s="24"/>
      <c r="I191" s="24"/>
      <c r="J191" s="44">
        <f t="shared" si="47"/>
        <v>0</v>
      </c>
      <c r="K191" s="26">
        <f>SUM(K192:K195)</f>
        <v>0</v>
      </c>
      <c r="L191" s="26">
        <f t="shared" ref="L191:S191" si="62">SUM(L192:L195)</f>
        <v>0</v>
      </c>
      <c r="M191" s="26">
        <f t="shared" si="62"/>
        <v>0</v>
      </c>
      <c r="N191" s="26">
        <f t="shared" si="62"/>
        <v>0</v>
      </c>
      <c r="O191" s="26">
        <f t="shared" si="62"/>
        <v>0</v>
      </c>
      <c r="P191" s="26">
        <f t="shared" si="62"/>
        <v>0</v>
      </c>
      <c r="Q191" s="26">
        <f t="shared" si="62"/>
        <v>0</v>
      </c>
      <c r="R191" s="26">
        <f t="shared" si="62"/>
        <v>0</v>
      </c>
      <c r="S191" s="26">
        <f t="shared" si="62"/>
        <v>0</v>
      </c>
    </row>
    <row r="192" spans="1:19" x14ac:dyDescent="0.25">
      <c r="A192" s="11">
        <f t="shared" si="46"/>
        <v>192</v>
      </c>
      <c r="B192" s="24"/>
      <c r="C192" s="24"/>
      <c r="D192" s="24"/>
      <c r="E192" s="24"/>
      <c r="F192" s="45" t="s">
        <v>29</v>
      </c>
      <c r="G192" s="24" t="s">
        <v>88</v>
      </c>
      <c r="H192" s="24"/>
      <c r="I192" s="24"/>
      <c r="J192" s="44">
        <f t="shared" si="47"/>
        <v>0</v>
      </c>
      <c r="K192" s="25"/>
      <c r="L192" s="25"/>
      <c r="M192" s="25"/>
      <c r="N192" s="25"/>
      <c r="O192" s="25"/>
      <c r="P192" s="25"/>
      <c r="Q192" s="25"/>
      <c r="R192" s="25"/>
      <c r="S192" s="25"/>
    </row>
    <row r="193" spans="1:19" x14ac:dyDescent="0.25">
      <c r="A193" s="11">
        <f t="shared" si="46"/>
        <v>193</v>
      </c>
      <c r="B193" s="24"/>
      <c r="C193" s="24"/>
      <c r="D193" s="24"/>
      <c r="E193" s="24"/>
      <c r="F193" s="45" t="s">
        <v>41</v>
      </c>
      <c r="G193" s="24" t="s">
        <v>89</v>
      </c>
      <c r="H193" s="24"/>
      <c r="I193" s="24"/>
      <c r="J193" s="44">
        <f t="shared" si="47"/>
        <v>0</v>
      </c>
      <c r="K193" s="25"/>
      <c r="L193" s="25"/>
      <c r="M193" s="25"/>
      <c r="N193" s="25"/>
      <c r="O193" s="25"/>
      <c r="P193" s="25"/>
      <c r="Q193" s="25"/>
      <c r="R193" s="25"/>
      <c r="S193" s="25"/>
    </row>
    <row r="194" spans="1:19" x14ac:dyDescent="0.25">
      <c r="A194" s="11">
        <f t="shared" si="46"/>
        <v>194</v>
      </c>
      <c r="B194" s="24"/>
      <c r="C194" s="24"/>
      <c r="D194" s="24"/>
      <c r="E194" s="24"/>
      <c r="F194" s="45" t="s">
        <v>63</v>
      </c>
      <c r="G194" s="24" t="s">
        <v>74</v>
      </c>
      <c r="H194" s="24"/>
      <c r="I194" s="24"/>
      <c r="J194" s="44">
        <f t="shared" si="47"/>
        <v>0</v>
      </c>
      <c r="K194" s="25"/>
      <c r="L194" s="25"/>
      <c r="M194" s="25"/>
      <c r="N194" s="25"/>
      <c r="O194" s="25"/>
      <c r="P194" s="25"/>
      <c r="Q194" s="25"/>
      <c r="R194" s="25"/>
      <c r="S194" s="25"/>
    </row>
    <row r="195" spans="1:19" x14ac:dyDescent="0.25">
      <c r="A195" s="11">
        <f t="shared" si="46"/>
        <v>195</v>
      </c>
      <c r="B195" s="24"/>
      <c r="C195" s="24"/>
      <c r="D195" s="24"/>
      <c r="E195" s="24"/>
      <c r="F195" s="45" t="s">
        <v>65</v>
      </c>
      <c r="G195" s="24" t="s">
        <v>70</v>
      </c>
      <c r="H195" s="24"/>
      <c r="I195" s="24"/>
      <c r="J195" s="44">
        <f t="shared" si="47"/>
        <v>0</v>
      </c>
      <c r="K195" s="25"/>
      <c r="L195" s="25"/>
      <c r="M195" s="25"/>
      <c r="N195" s="25"/>
      <c r="O195" s="25"/>
      <c r="P195" s="25"/>
      <c r="Q195" s="25"/>
      <c r="R195" s="25"/>
      <c r="S195" s="25"/>
    </row>
    <row r="196" spans="1:19" x14ac:dyDescent="0.25">
      <c r="A196" s="27">
        <f t="shared" si="46"/>
        <v>196</v>
      </c>
      <c r="B196" s="28"/>
      <c r="C196" s="28"/>
      <c r="D196" s="28"/>
      <c r="E196" s="28"/>
      <c r="F196" s="28"/>
      <c r="G196" s="28"/>
      <c r="H196" s="28"/>
      <c r="I196" s="29"/>
      <c r="J196" s="30"/>
      <c r="K196" s="31"/>
      <c r="L196" s="31"/>
      <c r="M196" s="31"/>
      <c r="N196" s="31"/>
      <c r="O196" s="31"/>
      <c r="P196" s="31"/>
      <c r="Q196" s="31"/>
      <c r="R196" s="31"/>
      <c r="S196" s="31"/>
    </row>
    <row r="197" spans="1:19" ht="16.5" x14ac:dyDescent="0.3">
      <c r="A197" s="11">
        <f t="shared" si="46"/>
        <v>197</v>
      </c>
      <c r="B197" s="22"/>
      <c r="C197" s="22"/>
      <c r="D197" s="12" t="s">
        <v>90</v>
      </c>
      <c r="E197" s="19" t="s">
        <v>91</v>
      </c>
      <c r="F197" s="13"/>
      <c r="G197" s="12"/>
      <c r="H197" s="12"/>
      <c r="I197" s="12"/>
      <c r="J197" s="16">
        <f t="shared" si="47"/>
        <v>29930.54</v>
      </c>
      <c r="K197" s="17">
        <f>SUM(K203,K198)</f>
        <v>0</v>
      </c>
      <c r="L197" s="17">
        <f t="shared" ref="L197:S197" si="63">SUM(L203,L198)</f>
        <v>0</v>
      </c>
      <c r="M197" s="17">
        <f t="shared" si="63"/>
        <v>0</v>
      </c>
      <c r="N197" s="17">
        <f t="shared" si="63"/>
        <v>0</v>
      </c>
      <c r="O197" s="17">
        <f t="shared" si="63"/>
        <v>7577.09</v>
      </c>
      <c r="P197" s="17">
        <f t="shared" si="63"/>
        <v>7034.25</v>
      </c>
      <c r="Q197" s="17">
        <f t="shared" si="63"/>
        <v>15319.2</v>
      </c>
      <c r="R197" s="17">
        <f t="shared" si="63"/>
        <v>0</v>
      </c>
      <c r="S197" s="17">
        <f t="shared" si="63"/>
        <v>0</v>
      </c>
    </row>
    <row r="198" spans="1:19" x14ac:dyDescent="0.25">
      <c r="A198" s="11">
        <f t="shared" si="46"/>
        <v>198</v>
      </c>
      <c r="B198" s="22"/>
      <c r="C198" s="22"/>
      <c r="D198" s="22"/>
      <c r="E198" s="22" t="s">
        <v>9</v>
      </c>
      <c r="F198" s="33" t="s">
        <v>8</v>
      </c>
      <c r="G198" s="22"/>
      <c r="H198" s="22"/>
      <c r="I198" s="22"/>
      <c r="J198" s="16">
        <f t="shared" si="47"/>
        <v>17181.73</v>
      </c>
      <c r="K198" s="34">
        <f>SUM(K199:K202)</f>
        <v>0</v>
      </c>
      <c r="L198" s="34">
        <f t="shared" ref="L198:S198" si="64">SUM(L199:L202)</f>
        <v>0</v>
      </c>
      <c r="M198" s="34">
        <f t="shared" si="64"/>
        <v>0</v>
      </c>
      <c r="N198" s="34">
        <f t="shared" si="64"/>
        <v>0</v>
      </c>
      <c r="O198" s="34">
        <f t="shared" si="64"/>
        <v>4032.44</v>
      </c>
      <c r="P198" s="34">
        <f t="shared" si="64"/>
        <v>4452.71</v>
      </c>
      <c r="Q198" s="34">
        <f t="shared" si="64"/>
        <v>8696.58</v>
      </c>
      <c r="R198" s="34">
        <f t="shared" si="64"/>
        <v>0</v>
      </c>
      <c r="S198" s="34">
        <f t="shared" si="64"/>
        <v>0</v>
      </c>
    </row>
    <row r="199" spans="1:19" x14ac:dyDescent="0.25">
      <c r="A199" s="11">
        <f t="shared" si="46"/>
        <v>199</v>
      </c>
      <c r="B199" s="24"/>
      <c r="C199" s="24"/>
      <c r="D199" s="24"/>
      <c r="E199" s="24"/>
      <c r="F199" s="37" t="s">
        <v>29</v>
      </c>
      <c r="G199" s="39" t="s">
        <v>92</v>
      </c>
      <c r="H199" s="24"/>
      <c r="I199" s="24"/>
      <c r="J199" s="16">
        <f t="shared" si="47"/>
        <v>0</v>
      </c>
      <c r="K199" s="25"/>
      <c r="L199" s="25"/>
      <c r="M199" s="25"/>
      <c r="N199" s="25"/>
      <c r="O199" s="25"/>
      <c r="P199" s="25"/>
      <c r="Q199" s="25"/>
      <c r="R199" s="25"/>
      <c r="S199" s="25"/>
    </row>
    <row r="200" spans="1:19" x14ac:dyDescent="0.25">
      <c r="A200" s="11">
        <f t="shared" si="46"/>
        <v>200</v>
      </c>
      <c r="B200" s="24"/>
      <c r="C200" s="24"/>
      <c r="D200" s="24"/>
      <c r="E200" s="24"/>
      <c r="F200" s="37" t="s">
        <v>41</v>
      </c>
      <c r="G200" s="39" t="s">
        <v>93</v>
      </c>
      <c r="H200" s="24"/>
      <c r="I200" s="24"/>
      <c r="J200" s="16">
        <f t="shared" si="47"/>
        <v>3748.83</v>
      </c>
      <c r="K200" s="25"/>
      <c r="L200" s="25"/>
      <c r="M200" s="25"/>
      <c r="N200" s="25"/>
      <c r="O200" s="25"/>
      <c r="P200" s="25"/>
      <c r="Q200" s="25">
        <v>3748.83</v>
      </c>
      <c r="R200" s="25"/>
      <c r="S200" s="25"/>
    </row>
    <row r="201" spans="1:19" x14ac:dyDescent="0.25">
      <c r="A201" s="11">
        <f t="shared" si="46"/>
        <v>201</v>
      </c>
      <c r="B201" s="24"/>
      <c r="C201" s="24"/>
      <c r="D201" s="24"/>
      <c r="E201" s="24"/>
      <c r="F201" s="37" t="s">
        <v>63</v>
      </c>
      <c r="G201" s="39" t="s">
        <v>94</v>
      </c>
      <c r="H201" s="24"/>
      <c r="I201" s="24"/>
      <c r="J201" s="16">
        <f t="shared" si="47"/>
        <v>0</v>
      </c>
      <c r="K201" s="25"/>
      <c r="L201" s="25"/>
      <c r="M201" s="25"/>
      <c r="N201" s="25"/>
      <c r="O201" s="25"/>
      <c r="P201" s="25"/>
      <c r="Q201" s="25"/>
      <c r="R201" s="25"/>
      <c r="S201" s="25"/>
    </row>
    <row r="202" spans="1:19" x14ac:dyDescent="0.25">
      <c r="A202" s="11">
        <f t="shared" si="46"/>
        <v>202</v>
      </c>
      <c r="B202" s="24"/>
      <c r="C202" s="24"/>
      <c r="D202" s="24"/>
      <c r="E202" s="24"/>
      <c r="F202" s="37" t="s">
        <v>65</v>
      </c>
      <c r="G202" s="39" t="s">
        <v>95</v>
      </c>
      <c r="H202" s="24"/>
      <c r="I202" s="24"/>
      <c r="J202" s="16">
        <f t="shared" si="47"/>
        <v>13432.9</v>
      </c>
      <c r="K202" s="25"/>
      <c r="L202" s="25"/>
      <c r="M202" s="25"/>
      <c r="N202" s="25"/>
      <c r="O202" s="25">
        <v>4032.44</v>
      </c>
      <c r="P202" s="25">
        <v>4452.71</v>
      </c>
      <c r="Q202" s="25">
        <v>4947.75</v>
      </c>
      <c r="R202" s="25"/>
      <c r="S202" s="25"/>
    </row>
    <row r="203" spans="1:19" x14ac:dyDescent="0.25">
      <c r="A203" s="11">
        <f t="shared" ref="A203:A266" si="65">A202+1</f>
        <v>203</v>
      </c>
      <c r="B203" s="22"/>
      <c r="C203" s="22"/>
      <c r="D203" s="22"/>
      <c r="E203" s="22" t="s">
        <v>11</v>
      </c>
      <c r="F203" s="41" t="s">
        <v>24</v>
      </c>
      <c r="G203" s="22"/>
      <c r="H203" s="22"/>
      <c r="I203" s="22"/>
      <c r="J203" s="16">
        <f t="shared" si="47"/>
        <v>12748.810000000001</v>
      </c>
      <c r="K203" s="34">
        <f>SUM(K204:K207)</f>
        <v>0</v>
      </c>
      <c r="L203" s="34">
        <f t="shared" ref="L203:S203" si="66">SUM(L204:L207)</f>
        <v>0</v>
      </c>
      <c r="M203" s="34">
        <f t="shared" si="66"/>
        <v>0</v>
      </c>
      <c r="N203" s="34">
        <f t="shared" si="66"/>
        <v>0</v>
      </c>
      <c r="O203" s="34">
        <f t="shared" si="66"/>
        <v>3544.65</v>
      </c>
      <c r="P203" s="34">
        <f t="shared" si="66"/>
        <v>2581.54</v>
      </c>
      <c r="Q203" s="34">
        <f t="shared" si="66"/>
        <v>6622.62</v>
      </c>
      <c r="R203" s="34">
        <f t="shared" si="66"/>
        <v>0</v>
      </c>
      <c r="S203" s="34">
        <f t="shared" si="66"/>
        <v>0</v>
      </c>
    </row>
    <row r="204" spans="1:19" x14ac:dyDescent="0.25">
      <c r="A204" s="11">
        <f t="shared" si="65"/>
        <v>204</v>
      </c>
      <c r="B204" s="24"/>
      <c r="C204" s="24"/>
      <c r="D204" s="24"/>
      <c r="E204" s="24"/>
      <c r="F204" s="37" t="s">
        <v>29</v>
      </c>
      <c r="G204" s="39" t="s">
        <v>92</v>
      </c>
      <c r="H204" s="24"/>
      <c r="I204" s="24"/>
      <c r="J204" s="16">
        <f t="shared" si="47"/>
        <v>0</v>
      </c>
      <c r="K204" s="25"/>
      <c r="L204" s="25"/>
      <c r="M204" s="25"/>
      <c r="N204" s="25"/>
      <c r="O204" s="25"/>
      <c r="P204" s="25"/>
      <c r="Q204" s="25"/>
      <c r="R204" s="25"/>
      <c r="S204" s="25"/>
    </row>
    <row r="205" spans="1:19" x14ac:dyDescent="0.25">
      <c r="A205" s="11">
        <f t="shared" si="65"/>
        <v>205</v>
      </c>
      <c r="B205" s="24"/>
      <c r="C205" s="24"/>
      <c r="D205" s="24"/>
      <c r="E205" s="24"/>
      <c r="F205" s="37" t="s">
        <v>41</v>
      </c>
      <c r="G205" s="39" t="s">
        <v>93</v>
      </c>
      <c r="H205" s="24"/>
      <c r="I205" s="24"/>
      <c r="J205" s="16">
        <f t="shared" si="47"/>
        <v>0</v>
      </c>
      <c r="K205" s="25"/>
      <c r="L205" s="25"/>
      <c r="M205" s="25"/>
      <c r="N205" s="25"/>
      <c r="O205" s="25"/>
      <c r="P205" s="25"/>
      <c r="Q205" s="25"/>
      <c r="R205" s="25"/>
      <c r="S205" s="25"/>
    </row>
    <row r="206" spans="1:19" x14ac:dyDescent="0.25">
      <c r="A206" s="11">
        <f t="shared" si="65"/>
        <v>206</v>
      </c>
      <c r="B206" s="24"/>
      <c r="C206" s="24"/>
      <c r="D206" s="24"/>
      <c r="E206" s="24"/>
      <c r="F206" s="37" t="s">
        <v>63</v>
      </c>
      <c r="G206" s="39" t="s">
        <v>94</v>
      </c>
      <c r="H206" s="24"/>
      <c r="I206" s="24"/>
      <c r="J206" s="16">
        <f t="shared" si="47"/>
        <v>5606.59</v>
      </c>
      <c r="K206" s="25"/>
      <c r="L206" s="25"/>
      <c r="M206" s="25"/>
      <c r="N206" s="25"/>
      <c r="O206" s="25">
        <v>2491.8200000000002</v>
      </c>
      <c r="P206" s="25">
        <v>1868.86</v>
      </c>
      <c r="Q206" s="25">
        <v>1245.9100000000001</v>
      </c>
      <c r="R206" s="25"/>
      <c r="S206" s="25"/>
    </row>
    <row r="207" spans="1:19" x14ac:dyDescent="0.25">
      <c r="A207" s="11">
        <f t="shared" si="65"/>
        <v>207</v>
      </c>
      <c r="B207" s="24"/>
      <c r="C207" s="24"/>
      <c r="D207" s="24"/>
      <c r="E207" s="24"/>
      <c r="F207" s="37" t="s">
        <v>65</v>
      </c>
      <c r="G207" s="39" t="s">
        <v>95</v>
      </c>
      <c r="H207" s="24"/>
      <c r="I207" s="24"/>
      <c r="J207" s="16">
        <f t="shared" ref="J207:J270" si="67">SUM(K207:CG207)</f>
        <v>7142.2199999999993</v>
      </c>
      <c r="K207" s="25"/>
      <c r="L207" s="25"/>
      <c r="M207" s="25"/>
      <c r="N207" s="25"/>
      <c r="O207" s="25">
        <v>1052.83</v>
      </c>
      <c r="P207" s="25">
        <v>712.68</v>
      </c>
      <c r="Q207" s="25">
        <v>5376.71</v>
      </c>
      <c r="R207" s="25"/>
      <c r="S207" s="25"/>
    </row>
    <row r="208" spans="1:19" x14ac:dyDescent="0.25">
      <c r="A208" s="27">
        <f t="shared" si="65"/>
        <v>208</v>
      </c>
      <c r="B208" s="28"/>
      <c r="C208" s="28"/>
      <c r="D208" s="28"/>
      <c r="E208" s="28"/>
      <c r="F208" s="28"/>
      <c r="G208" s="28"/>
      <c r="H208" s="28"/>
      <c r="I208" s="29"/>
      <c r="J208" s="30"/>
      <c r="K208" s="31"/>
      <c r="L208" s="31"/>
      <c r="M208" s="31"/>
      <c r="N208" s="31"/>
      <c r="O208" s="31"/>
      <c r="P208" s="31"/>
      <c r="Q208" s="31"/>
      <c r="R208" s="31"/>
      <c r="S208" s="31"/>
    </row>
    <row r="209" spans="1:19" ht="16.5" x14ac:dyDescent="0.3">
      <c r="A209" s="11">
        <f t="shared" si="65"/>
        <v>209</v>
      </c>
      <c r="B209" s="22"/>
      <c r="C209" s="22"/>
      <c r="D209" s="12" t="s">
        <v>96</v>
      </c>
      <c r="E209" s="12" t="s">
        <v>97</v>
      </c>
      <c r="F209" s="12"/>
      <c r="G209" s="12"/>
      <c r="H209" s="12"/>
      <c r="I209" s="12"/>
      <c r="J209" s="16">
        <f t="shared" si="67"/>
        <v>0</v>
      </c>
      <c r="K209" s="17">
        <f>SUM(K213,K210)</f>
        <v>0</v>
      </c>
      <c r="L209" s="17">
        <f t="shared" ref="L209:S209" si="68">SUM(L213,L210)</f>
        <v>0</v>
      </c>
      <c r="M209" s="17">
        <f t="shared" si="68"/>
        <v>0</v>
      </c>
      <c r="N209" s="17">
        <f t="shared" si="68"/>
        <v>0</v>
      </c>
      <c r="O209" s="17">
        <f t="shared" si="68"/>
        <v>0</v>
      </c>
      <c r="P209" s="17">
        <f t="shared" si="68"/>
        <v>0</v>
      </c>
      <c r="Q209" s="17">
        <f t="shared" si="68"/>
        <v>0</v>
      </c>
      <c r="R209" s="17">
        <f t="shared" si="68"/>
        <v>0</v>
      </c>
      <c r="S209" s="17">
        <f t="shared" si="68"/>
        <v>0</v>
      </c>
    </row>
    <row r="210" spans="1:19" x14ac:dyDescent="0.25">
      <c r="A210" s="11">
        <f t="shared" si="65"/>
        <v>210</v>
      </c>
      <c r="B210" s="22"/>
      <c r="C210" s="22"/>
      <c r="D210" s="22"/>
      <c r="E210" s="22" t="s">
        <v>9</v>
      </c>
      <c r="F210" s="33" t="s">
        <v>8</v>
      </c>
      <c r="G210" s="22"/>
      <c r="H210" s="22"/>
      <c r="I210" s="22"/>
      <c r="J210" s="16">
        <f t="shared" si="67"/>
        <v>0</v>
      </c>
      <c r="K210" s="34">
        <f>SUM(K211:K212)</f>
        <v>0</v>
      </c>
      <c r="L210" s="34">
        <f t="shared" ref="L210:S210" si="69">SUM(L211:L212)</f>
        <v>0</v>
      </c>
      <c r="M210" s="34">
        <f t="shared" si="69"/>
        <v>0</v>
      </c>
      <c r="N210" s="34">
        <f t="shared" si="69"/>
        <v>0</v>
      </c>
      <c r="O210" s="34">
        <f t="shared" si="69"/>
        <v>0</v>
      </c>
      <c r="P210" s="34">
        <f t="shared" si="69"/>
        <v>0</v>
      </c>
      <c r="Q210" s="34">
        <f t="shared" si="69"/>
        <v>0</v>
      </c>
      <c r="R210" s="34">
        <f t="shared" si="69"/>
        <v>0</v>
      </c>
      <c r="S210" s="34">
        <f t="shared" si="69"/>
        <v>0</v>
      </c>
    </row>
    <row r="211" spans="1:19" x14ac:dyDescent="0.25">
      <c r="A211" s="11">
        <f t="shared" si="65"/>
        <v>211</v>
      </c>
      <c r="B211" s="24"/>
      <c r="C211" s="24"/>
      <c r="D211" s="24"/>
      <c r="E211" s="24"/>
      <c r="F211" s="37" t="s">
        <v>29</v>
      </c>
      <c r="G211" s="39" t="s">
        <v>98</v>
      </c>
      <c r="H211" s="24"/>
      <c r="I211" s="24"/>
      <c r="J211" s="16">
        <f t="shared" si="67"/>
        <v>0</v>
      </c>
      <c r="K211" s="25"/>
      <c r="L211" s="25"/>
      <c r="M211" s="25"/>
      <c r="N211" s="25"/>
      <c r="O211" s="25"/>
      <c r="P211" s="25"/>
      <c r="Q211" s="25"/>
      <c r="R211" s="25"/>
      <c r="S211" s="25"/>
    </row>
    <row r="212" spans="1:19" x14ac:dyDescent="0.25">
      <c r="A212" s="11">
        <f t="shared" si="65"/>
        <v>212</v>
      </c>
      <c r="B212" s="24"/>
      <c r="C212" s="24"/>
      <c r="D212" s="24"/>
      <c r="E212" s="24"/>
      <c r="F212" s="37" t="s">
        <v>41</v>
      </c>
      <c r="G212" s="39" t="s">
        <v>99</v>
      </c>
      <c r="H212" s="24"/>
      <c r="I212" s="24"/>
      <c r="J212" s="16">
        <f t="shared" si="67"/>
        <v>0</v>
      </c>
      <c r="K212" s="25"/>
      <c r="L212" s="25"/>
      <c r="M212" s="25"/>
      <c r="N212" s="25"/>
      <c r="O212" s="25"/>
      <c r="P212" s="25"/>
      <c r="Q212" s="25"/>
      <c r="R212" s="25"/>
      <c r="S212" s="25"/>
    </row>
    <row r="213" spans="1:19" x14ac:dyDescent="0.25">
      <c r="A213" s="11">
        <f t="shared" si="65"/>
        <v>213</v>
      </c>
      <c r="B213" s="22"/>
      <c r="C213" s="22"/>
      <c r="D213" s="22"/>
      <c r="E213" s="22" t="s">
        <v>11</v>
      </c>
      <c r="F213" s="41" t="s">
        <v>24</v>
      </c>
      <c r="G213" s="22"/>
      <c r="H213" s="22"/>
      <c r="I213" s="22"/>
      <c r="J213" s="16">
        <f t="shared" si="67"/>
        <v>0</v>
      </c>
      <c r="K213" s="34">
        <f>SUM(K214:K215)</f>
        <v>0</v>
      </c>
      <c r="L213" s="34">
        <f t="shared" ref="L213:S213" si="70">SUM(L214:L215)</f>
        <v>0</v>
      </c>
      <c r="M213" s="34">
        <f t="shared" si="70"/>
        <v>0</v>
      </c>
      <c r="N213" s="34">
        <f t="shared" si="70"/>
        <v>0</v>
      </c>
      <c r="O213" s="34">
        <f t="shared" si="70"/>
        <v>0</v>
      </c>
      <c r="P213" s="34">
        <f t="shared" si="70"/>
        <v>0</v>
      </c>
      <c r="Q213" s="34">
        <f t="shared" si="70"/>
        <v>0</v>
      </c>
      <c r="R213" s="34">
        <f t="shared" si="70"/>
        <v>0</v>
      </c>
      <c r="S213" s="34">
        <f t="shared" si="70"/>
        <v>0</v>
      </c>
    </row>
    <row r="214" spans="1:19" x14ac:dyDescent="0.25">
      <c r="A214" s="11">
        <f t="shared" si="65"/>
        <v>214</v>
      </c>
      <c r="B214" s="24"/>
      <c r="C214" s="24"/>
      <c r="D214" s="24"/>
      <c r="E214" s="24"/>
      <c r="F214" s="37" t="s">
        <v>29</v>
      </c>
      <c r="G214" s="39" t="s">
        <v>98</v>
      </c>
      <c r="H214" s="24"/>
      <c r="I214" s="24"/>
      <c r="J214" s="16">
        <f t="shared" si="67"/>
        <v>0</v>
      </c>
      <c r="K214" s="25"/>
      <c r="L214" s="25"/>
      <c r="M214" s="25"/>
      <c r="N214" s="25"/>
      <c r="O214" s="25"/>
      <c r="P214" s="25"/>
      <c r="Q214" s="25"/>
      <c r="R214" s="25"/>
      <c r="S214" s="25"/>
    </row>
    <row r="215" spans="1:19" x14ac:dyDescent="0.25">
      <c r="A215" s="11">
        <f t="shared" si="65"/>
        <v>215</v>
      </c>
      <c r="B215" s="24"/>
      <c r="C215" s="24"/>
      <c r="D215" s="24"/>
      <c r="E215" s="24"/>
      <c r="F215" s="37" t="s">
        <v>41</v>
      </c>
      <c r="G215" s="39" t="s">
        <v>99</v>
      </c>
      <c r="H215" s="24"/>
      <c r="I215" s="24"/>
      <c r="J215" s="16">
        <f t="shared" si="67"/>
        <v>0</v>
      </c>
      <c r="K215" s="25"/>
      <c r="L215" s="25"/>
      <c r="M215" s="25"/>
      <c r="N215" s="25"/>
      <c r="O215" s="25"/>
      <c r="P215" s="25"/>
      <c r="Q215" s="25"/>
      <c r="R215" s="25"/>
      <c r="S215" s="25"/>
    </row>
    <row r="216" spans="1:19" x14ac:dyDescent="0.25">
      <c r="A216" s="27">
        <f t="shared" si="65"/>
        <v>216</v>
      </c>
      <c r="B216" s="28"/>
      <c r="C216" s="28"/>
      <c r="D216" s="28"/>
      <c r="E216" s="28"/>
      <c r="F216" s="28"/>
      <c r="G216" s="28"/>
      <c r="H216" s="28"/>
      <c r="I216" s="29"/>
      <c r="J216" s="30"/>
      <c r="K216" s="31"/>
      <c r="L216" s="31"/>
      <c r="M216" s="31"/>
      <c r="N216" s="31"/>
      <c r="O216" s="31"/>
      <c r="P216" s="31"/>
      <c r="Q216" s="31"/>
      <c r="R216" s="31"/>
      <c r="S216" s="31"/>
    </row>
    <row r="217" spans="1:19" ht="16.5" x14ac:dyDescent="0.3">
      <c r="A217" s="11">
        <f t="shared" si="65"/>
        <v>217</v>
      </c>
      <c r="B217" s="22"/>
      <c r="C217" s="22"/>
      <c r="D217" s="12" t="s">
        <v>100</v>
      </c>
      <c r="E217" s="19" t="s">
        <v>101</v>
      </c>
      <c r="F217" s="13"/>
      <c r="G217" s="12"/>
      <c r="H217" s="12"/>
      <c r="I217" s="12"/>
      <c r="J217" s="16">
        <f t="shared" si="67"/>
        <v>0</v>
      </c>
      <c r="K217" s="17">
        <f>SUM(K218,K226)</f>
        <v>0</v>
      </c>
      <c r="L217" s="17">
        <f t="shared" ref="L217:S217" si="71">SUM(L218,L226)</f>
        <v>0</v>
      </c>
      <c r="M217" s="17">
        <f t="shared" si="71"/>
        <v>0</v>
      </c>
      <c r="N217" s="17">
        <f t="shared" si="71"/>
        <v>0</v>
      </c>
      <c r="O217" s="17">
        <f t="shared" si="71"/>
        <v>0</v>
      </c>
      <c r="P217" s="17">
        <f t="shared" si="71"/>
        <v>0</v>
      </c>
      <c r="Q217" s="17">
        <f t="shared" si="71"/>
        <v>0</v>
      </c>
      <c r="R217" s="17">
        <f t="shared" si="71"/>
        <v>0</v>
      </c>
      <c r="S217" s="17">
        <f t="shared" si="71"/>
        <v>0</v>
      </c>
    </row>
    <row r="218" spans="1:19" x14ac:dyDescent="0.25">
      <c r="A218" s="11">
        <f t="shared" si="65"/>
        <v>218</v>
      </c>
      <c r="B218" s="22"/>
      <c r="C218" s="22"/>
      <c r="D218" s="22"/>
      <c r="E218" s="22" t="s">
        <v>9</v>
      </c>
      <c r="F218" s="33" t="s">
        <v>8</v>
      </c>
      <c r="G218" s="22"/>
      <c r="H218" s="22"/>
      <c r="I218" s="22"/>
      <c r="J218" s="16">
        <f t="shared" si="67"/>
        <v>0</v>
      </c>
      <c r="K218" s="17">
        <f>SUM(K219:K220)</f>
        <v>0</v>
      </c>
      <c r="L218" s="17">
        <f t="shared" ref="L218:S218" si="72">SUM(L219:L220)</f>
        <v>0</v>
      </c>
      <c r="M218" s="17">
        <f t="shared" si="72"/>
        <v>0</v>
      </c>
      <c r="N218" s="17">
        <f t="shared" si="72"/>
        <v>0</v>
      </c>
      <c r="O218" s="17">
        <f t="shared" si="72"/>
        <v>0</v>
      </c>
      <c r="P218" s="17">
        <f t="shared" si="72"/>
        <v>0</v>
      </c>
      <c r="Q218" s="17">
        <f t="shared" si="72"/>
        <v>0</v>
      </c>
      <c r="R218" s="17">
        <f t="shared" si="72"/>
        <v>0</v>
      </c>
      <c r="S218" s="17">
        <f t="shared" si="72"/>
        <v>0</v>
      </c>
    </row>
    <row r="219" spans="1:19" x14ac:dyDescent="0.25">
      <c r="A219" s="11">
        <f t="shared" si="65"/>
        <v>219</v>
      </c>
      <c r="B219" s="22"/>
      <c r="C219" s="22"/>
      <c r="D219" s="22"/>
      <c r="E219" s="22"/>
      <c r="F219" s="35" t="s">
        <v>29</v>
      </c>
      <c r="G219" s="46" t="s">
        <v>102</v>
      </c>
      <c r="H219" s="22"/>
      <c r="I219" s="22"/>
      <c r="J219" s="16">
        <f t="shared" si="67"/>
        <v>0</v>
      </c>
      <c r="K219" s="40"/>
      <c r="L219" s="40"/>
      <c r="M219" s="40"/>
      <c r="N219" s="40"/>
      <c r="O219" s="40"/>
      <c r="P219" s="40"/>
      <c r="Q219" s="40"/>
      <c r="R219" s="40"/>
      <c r="S219" s="40"/>
    </row>
    <row r="220" spans="1:19" x14ac:dyDescent="0.25">
      <c r="A220" s="11">
        <f t="shared" si="65"/>
        <v>220</v>
      </c>
      <c r="B220" s="22"/>
      <c r="C220" s="22"/>
      <c r="D220" s="22"/>
      <c r="E220" s="22"/>
      <c r="F220" s="35" t="s">
        <v>41</v>
      </c>
      <c r="G220" s="36" t="s">
        <v>103</v>
      </c>
      <c r="H220" s="22"/>
      <c r="I220" s="22"/>
      <c r="J220" s="16">
        <f t="shared" si="67"/>
        <v>0</v>
      </c>
      <c r="K220" s="34">
        <f>SUM(K221:K225)</f>
        <v>0</v>
      </c>
      <c r="L220" s="34">
        <f t="shared" ref="L220:S220" si="73">SUM(L221:L225)</f>
        <v>0</v>
      </c>
      <c r="M220" s="34">
        <f t="shared" si="73"/>
        <v>0</v>
      </c>
      <c r="N220" s="34">
        <f t="shared" si="73"/>
        <v>0</v>
      </c>
      <c r="O220" s="34">
        <f t="shared" si="73"/>
        <v>0</v>
      </c>
      <c r="P220" s="34">
        <f t="shared" si="73"/>
        <v>0</v>
      </c>
      <c r="Q220" s="34">
        <f t="shared" si="73"/>
        <v>0</v>
      </c>
      <c r="R220" s="34">
        <f t="shared" si="73"/>
        <v>0</v>
      </c>
      <c r="S220" s="34">
        <f t="shared" si="73"/>
        <v>0</v>
      </c>
    </row>
    <row r="221" spans="1:19" x14ac:dyDescent="0.25">
      <c r="A221" s="11">
        <f t="shared" si="65"/>
        <v>221</v>
      </c>
      <c r="B221" s="24"/>
      <c r="C221" s="24"/>
      <c r="D221" s="24"/>
      <c r="E221" s="22"/>
      <c r="F221" s="35"/>
      <c r="G221" s="24" t="s">
        <v>31</v>
      </c>
      <c r="H221" s="24" t="s">
        <v>104</v>
      </c>
      <c r="I221" s="24"/>
      <c r="J221" s="16">
        <f t="shared" si="67"/>
        <v>0</v>
      </c>
      <c r="K221" s="25"/>
      <c r="L221" s="25"/>
      <c r="M221" s="25"/>
      <c r="N221" s="25"/>
      <c r="O221" s="25"/>
      <c r="P221" s="25"/>
      <c r="Q221" s="25"/>
      <c r="R221" s="25"/>
      <c r="S221" s="25"/>
    </row>
    <row r="222" spans="1:19" x14ac:dyDescent="0.25">
      <c r="A222" s="11">
        <f t="shared" si="65"/>
        <v>222</v>
      </c>
      <c r="B222" s="24"/>
      <c r="C222" s="24"/>
      <c r="D222" s="24"/>
      <c r="E222" s="22"/>
      <c r="F222" s="35"/>
      <c r="G222" s="24" t="s">
        <v>44</v>
      </c>
      <c r="H222" s="24" t="s">
        <v>105</v>
      </c>
      <c r="I222" s="24"/>
      <c r="J222" s="16">
        <f t="shared" si="67"/>
        <v>0</v>
      </c>
      <c r="K222" s="25"/>
      <c r="L222" s="25"/>
      <c r="M222" s="25"/>
      <c r="N222" s="25"/>
      <c r="O222" s="25"/>
      <c r="P222" s="25"/>
      <c r="Q222" s="25"/>
      <c r="R222" s="25"/>
      <c r="S222" s="25"/>
    </row>
    <row r="223" spans="1:19" x14ac:dyDescent="0.25">
      <c r="A223" s="11">
        <f t="shared" si="65"/>
        <v>223</v>
      </c>
      <c r="B223" s="24"/>
      <c r="C223" s="24"/>
      <c r="D223" s="24"/>
      <c r="E223" s="22"/>
      <c r="F223" s="35"/>
      <c r="G223" s="24" t="s">
        <v>33</v>
      </c>
      <c r="H223" s="24" t="s">
        <v>106</v>
      </c>
      <c r="I223" s="24"/>
      <c r="J223" s="16">
        <f t="shared" si="67"/>
        <v>0</v>
      </c>
      <c r="K223" s="25"/>
      <c r="L223" s="25"/>
      <c r="M223" s="25"/>
      <c r="N223" s="25"/>
      <c r="O223" s="25"/>
      <c r="P223" s="25"/>
      <c r="Q223" s="25"/>
      <c r="R223" s="25"/>
      <c r="S223" s="25"/>
    </row>
    <row r="224" spans="1:19" x14ac:dyDescent="0.25">
      <c r="A224" s="11">
        <f t="shared" si="65"/>
        <v>224</v>
      </c>
      <c r="B224" s="24"/>
      <c r="C224" s="24"/>
      <c r="D224" s="24"/>
      <c r="E224" s="22"/>
      <c r="F224" s="35"/>
      <c r="G224" s="24" t="s">
        <v>35</v>
      </c>
      <c r="H224" s="24" t="s">
        <v>107</v>
      </c>
      <c r="I224" s="24"/>
      <c r="J224" s="16">
        <f t="shared" si="67"/>
        <v>0</v>
      </c>
      <c r="K224" s="25"/>
      <c r="L224" s="25"/>
      <c r="M224" s="25"/>
      <c r="N224" s="25"/>
      <c r="O224" s="25"/>
      <c r="P224" s="25"/>
      <c r="Q224" s="25"/>
      <c r="R224" s="25"/>
      <c r="S224" s="25"/>
    </row>
    <row r="225" spans="1:19" x14ac:dyDescent="0.25">
      <c r="A225" s="11">
        <f t="shared" si="65"/>
        <v>225</v>
      </c>
      <c r="B225" s="24"/>
      <c r="C225" s="24"/>
      <c r="D225" s="24"/>
      <c r="E225" s="22"/>
      <c r="F225" s="35"/>
      <c r="G225" s="24" t="s">
        <v>37</v>
      </c>
      <c r="H225" s="24" t="s">
        <v>70</v>
      </c>
      <c r="I225" s="24"/>
      <c r="J225" s="16">
        <f t="shared" si="67"/>
        <v>0</v>
      </c>
      <c r="K225" s="25"/>
      <c r="L225" s="25"/>
      <c r="M225" s="25"/>
      <c r="N225" s="25"/>
      <c r="O225" s="25"/>
      <c r="P225" s="25"/>
      <c r="Q225" s="25"/>
      <c r="R225" s="25"/>
      <c r="S225" s="25"/>
    </row>
    <row r="226" spans="1:19" x14ac:dyDescent="0.25">
      <c r="A226" s="11">
        <f t="shared" si="65"/>
        <v>226</v>
      </c>
      <c r="B226" s="22"/>
      <c r="C226" s="22"/>
      <c r="D226" s="22"/>
      <c r="E226" s="22" t="s">
        <v>11</v>
      </c>
      <c r="F226" s="41" t="s">
        <v>24</v>
      </c>
      <c r="G226" s="22"/>
      <c r="H226" s="22"/>
      <c r="I226" s="22"/>
      <c r="J226" s="16">
        <f t="shared" si="67"/>
        <v>0</v>
      </c>
      <c r="K226" s="34">
        <f>SUM(K227:K228)</f>
        <v>0</v>
      </c>
      <c r="L226" s="34">
        <f t="shared" ref="L226:S226" si="74">SUM(L227:L228)</f>
        <v>0</v>
      </c>
      <c r="M226" s="34">
        <f t="shared" si="74"/>
        <v>0</v>
      </c>
      <c r="N226" s="34">
        <f t="shared" si="74"/>
        <v>0</v>
      </c>
      <c r="O226" s="34">
        <f t="shared" si="74"/>
        <v>0</v>
      </c>
      <c r="P226" s="34">
        <f t="shared" si="74"/>
        <v>0</v>
      </c>
      <c r="Q226" s="34">
        <f t="shared" si="74"/>
        <v>0</v>
      </c>
      <c r="R226" s="34">
        <f t="shared" si="74"/>
        <v>0</v>
      </c>
      <c r="S226" s="34">
        <f t="shared" si="74"/>
        <v>0</v>
      </c>
    </row>
    <row r="227" spans="1:19" x14ac:dyDescent="0.25">
      <c r="A227" s="11">
        <f t="shared" si="65"/>
        <v>227</v>
      </c>
      <c r="B227" s="22"/>
      <c r="C227" s="22"/>
      <c r="D227" s="22"/>
      <c r="E227" s="22"/>
      <c r="F227" s="35" t="s">
        <v>29</v>
      </c>
      <c r="G227" s="46" t="s">
        <v>102</v>
      </c>
      <c r="H227" s="22"/>
      <c r="I227" s="22"/>
      <c r="J227" s="16">
        <f t="shared" si="67"/>
        <v>0</v>
      </c>
      <c r="K227" s="40"/>
      <c r="L227" s="40"/>
      <c r="M227" s="40"/>
      <c r="N227" s="40"/>
      <c r="O227" s="40"/>
      <c r="P227" s="40"/>
      <c r="Q227" s="40"/>
      <c r="R227" s="40"/>
      <c r="S227" s="40"/>
    </row>
    <row r="228" spans="1:19" x14ac:dyDescent="0.25">
      <c r="A228" s="11">
        <f t="shared" si="65"/>
        <v>228</v>
      </c>
      <c r="B228" s="22"/>
      <c r="C228" s="22"/>
      <c r="D228" s="22"/>
      <c r="E228" s="22"/>
      <c r="F228" s="35" t="s">
        <v>41</v>
      </c>
      <c r="G228" s="36" t="s">
        <v>103</v>
      </c>
      <c r="H228" s="22"/>
      <c r="I228" s="22"/>
      <c r="J228" s="16">
        <f t="shared" si="67"/>
        <v>0</v>
      </c>
      <c r="K228" s="34">
        <f>SUM(K229:K232)</f>
        <v>0</v>
      </c>
      <c r="L228" s="34">
        <f t="shared" ref="L228:S228" si="75">SUM(L229:L232)</f>
        <v>0</v>
      </c>
      <c r="M228" s="34">
        <f t="shared" si="75"/>
        <v>0</v>
      </c>
      <c r="N228" s="34">
        <f t="shared" si="75"/>
        <v>0</v>
      </c>
      <c r="O228" s="34">
        <f t="shared" si="75"/>
        <v>0</v>
      </c>
      <c r="P228" s="34">
        <f t="shared" si="75"/>
        <v>0</v>
      </c>
      <c r="Q228" s="34">
        <f t="shared" si="75"/>
        <v>0</v>
      </c>
      <c r="R228" s="34">
        <f t="shared" si="75"/>
        <v>0</v>
      </c>
      <c r="S228" s="34">
        <f t="shared" si="75"/>
        <v>0</v>
      </c>
    </row>
    <row r="229" spans="1:19" x14ac:dyDescent="0.25">
      <c r="A229" s="11">
        <f t="shared" si="65"/>
        <v>229</v>
      </c>
      <c r="B229" s="24"/>
      <c r="C229" s="24"/>
      <c r="D229" s="24"/>
      <c r="E229" s="22"/>
      <c r="F229" s="35"/>
      <c r="G229" s="24" t="s">
        <v>31</v>
      </c>
      <c r="H229" s="24" t="s">
        <v>104</v>
      </c>
      <c r="I229" s="24"/>
      <c r="J229" s="16">
        <f t="shared" si="67"/>
        <v>0</v>
      </c>
      <c r="K229" s="25"/>
      <c r="L229" s="25"/>
      <c r="M229" s="25"/>
      <c r="N229" s="25"/>
      <c r="O229" s="25"/>
      <c r="P229" s="25"/>
      <c r="Q229" s="25"/>
      <c r="R229" s="25"/>
      <c r="S229" s="25"/>
    </row>
    <row r="230" spans="1:19" x14ac:dyDescent="0.25">
      <c r="A230" s="11">
        <f t="shared" si="65"/>
        <v>230</v>
      </c>
      <c r="B230" s="24"/>
      <c r="C230" s="24"/>
      <c r="D230" s="24"/>
      <c r="E230" s="22"/>
      <c r="F230" s="35"/>
      <c r="G230" s="24" t="s">
        <v>44</v>
      </c>
      <c r="H230" s="24" t="s">
        <v>108</v>
      </c>
      <c r="I230" s="24"/>
      <c r="J230" s="16">
        <f t="shared" si="67"/>
        <v>0</v>
      </c>
      <c r="K230" s="25"/>
      <c r="L230" s="25"/>
      <c r="M230" s="25"/>
      <c r="N230" s="25"/>
      <c r="O230" s="25"/>
      <c r="P230" s="25"/>
      <c r="Q230" s="25"/>
      <c r="R230" s="25"/>
      <c r="S230" s="25"/>
    </row>
    <row r="231" spans="1:19" x14ac:dyDescent="0.25">
      <c r="A231" s="11">
        <f t="shared" si="65"/>
        <v>231</v>
      </c>
      <c r="B231" s="24"/>
      <c r="C231" s="24"/>
      <c r="D231" s="24"/>
      <c r="E231" s="24"/>
      <c r="F231" s="35"/>
      <c r="G231" s="24" t="s">
        <v>33</v>
      </c>
      <c r="H231" s="24" t="s">
        <v>107</v>
      </c>
      <c r="I231" s="24"/>
      <c r="J231" s="16">
        <f t="shared" si="67"/>
        <v>0</v>
      </c>
      <c r="K231" s="25"/>
      <c r="L231" s="25"/>
      <c r="M231" s="25"/>
      <c r="N231" s="25"/>
      <c r="O231" s="25"/>
      <c r="P231" s="25"/>
      <c r="Q231" s="25"/>
      <c r="R231" s="25"/>
      <c r="S231" s="25"/>
    </row>
    <row r="232" spans="1:19" x14ac:dyDescent="0.25">
      <c r="A232" s="11">
        <f t="shared" si="65"/>
        <v>232</v>
      </c>
      <c r="B232" s="24"/>
      <c r="C232" s="24"/>
      <c r="D232" s="24"/>
      <c r="E232" s="24"/>
      <c r="F232" s="35"/>
      <c r="G232" s="24" t="s">
        <v>35</v>
      </c>
      <c r="H232" s="24" t="s">
        <v>70</v>
      </c>
      <c r="I232" s="24"/>
      <c r="J232" s="16">
        <f t="shared" si="67"/>
        <v>0</v>
      </c>
      <c r="K232" s="25"/>
      <c r="L232" s="25"/>
      <c r="M232" s="25"/>
      <c r="N232" s="25"/>
      <c r="O232" s="25"/>
      <c r="P232" s="25"/>
      <c r="Q232" s="25"/>
      <c r="R232" s="25"/>
      <c r="S232" s="25"/>
    </row>
    <row r="233" spans="1:19" ht="16.5" x14ac:dyDescent="0.3">
      <c r="A233" s="27">
        <f t="shared" si="65"/>
        <v>233</v>
      </c>
      <c r="B233" s="28"/>
      <c r="C233" s="28"/>
      <c r="D233" s="47"/>
      <c r="E233" s="47"/>
      <c r="F233" s="47"/>
      <c r="G233" s="28"/>
      <c r="H233" s="28"/>
      <c r="I233" s="29"/>
      <c r="J233" s="30"/>
      <c r="K233" s="31"/>
      <c r="L233" s="31"/>
      <c r="M233" s="31"/>
      <c r="N233" s="31"/>
      <c r="O233" s="31"/>
      <c r="P233" s="31"/>
      <c r="Q233" s="31"/>
      <c r="R233" s="31"/>
      <c r="S233" s="31"/>
    </row>
    <row r="234" spans="1:19" ht="16.5" x14ac:dyDescent="0.3">
      <c r="A234" s="11">
        <f t="shared" si="65"/>
        <v>234</v>
      </c>
      <c r="B234" s="22"/>
      <c r="C234" s="22"/>
      <c r="D234" s="12" t="s">
        <v>109</v>
      </c>
      <c r="E234" s="12" t="s">
        <v>110</v>
      </c>
      <c r="F234" s="12"/>
      <c r="G234" s="12"/>
      <c r="H234" s="12"/>
      <c r="I234" s="12"/>
      <c r="J234" s="16">
        <f t="shared" si="67"/>
        <v>0</v>
      </c>
      <c r="K234" s="17">
        <f>SUM(K235,K256)</f>
        <v>0</v>
      </c>
      <c r="L234" s="17">
        <f t="shared" ref="L234:S234" si="76">SUM(L235,L256)</f>
        <v>0</v>
      </c>
      <c r="M234" s="17">
        <f t="shared" si="76"/>
        <v>0</v>
      </c>
      <c r="N234" s="17">
        <f t="shared" si="76"/>
        <v>0</v>
      </c>
      <c r="O234" s="17">
        <f t="shared" si="76"/>
        <v>0</v>
      </c>
      <c r="P234" s="17">
        <f t="shared" si="76"/>
        <v>0</v>
      </c>
      <c r="Q234" s="17">
        <f t="shared" si="76"/>
        <v>0</v>
      </c>
      <c r="R234" s="17">
        <f t="shared" si="76"/>
        <v>0</v>
      </c>
      <c r="S234" s="17">
        <f t="shared" si="76"/>
        <v>0</v>
      </c>
    </row>
    <row r="235" spans="1:19" x14ac:dyDescent="0.25">
      <c r="A235" s="11">
        <f t="shared" si="65"/>
        <v>235</v>
      </c>
      <c r="B235" s="22"/>
      <c r="C235" s="22"/>
      <c r="D235" s="22"/>
      <c r="E235" s="22" t="s">
        <v>9</v>
      </c>
      <c r="F235" s="33" t="s">
        <v>8</v>
      </c>
      <c r="G235" s="22"/>
      <c r="H235" s="22"/>
      <c r="I235" s="22"/>
      <c r="J235" s="16">
        <f t="shared" si="67"/>
        <v>0</v>
      </c>
      <c r="K235" s="17">
        <f>SUM(K236,K245)</f>
        <v>0</v>
      </c>
      <c r="L235" s="17">
        <f t="shared" ref="L235:S235" si="77">SUM(L236,L245)</f>
        <v>0</v>
      </c>
      <c r="M235" s="17">
        <f t="shared" si="77"/>
        <v>0</v>
      </c>
      <c r="N235" s="17">
        <f t="shared" si="77"/>
        <v>0</v>
      </c>
      <c r="O235" s="17">
        <f t="shared" si="77"/>
        <v>0</v>
      </c>
      <c r="P235" s="17">
        <f t="shared" si="77"/>
        <v>0</v>
      </c>
      <c r="Q235" s="17">
        <f t="shared" si="77"/>
        <v>0</v>
      </c>
      <c r="R235" s="17">
        <f t="shared" si="77"/>
        <v>0</v>
      </c>
      <c r="S235" s="17">
        <f t="shared" si="77"/>
        <v>0</v>
      </c>
    </row>
    <row r="236" spans="1:19" x14ac:dyDescent="0.25">
      <c r="A236" s="11">
        <f t="shared" si="65"/>
        <v>236</v>
      </c>
      <c r="B236" s="22"/>
      <c r="C236" s="22"/>
      <c r="D236" s="22"/>
      <c r="E236" s="22"/>
      <c r="F236" s="35" t="s">
        <v>29</v>
      </c>
      <c r="G236" s="36" t="s">
        <v>30</v>
      </c>
      <c r="H236" s="22"/>
      <c r="I236" s="22"/>
      <c r="J236" s="16">
        <f t="shared" si="67"/>
        <v>0</v>
      </c>
      <c r="K236" s="34">
        <f>SUM(K237:K244)</f>
        <v>0</v>
      </c>
      <c r="L236" s="34">
        <f t="shared" ref="L236:S236" si="78">SUM(L237:L244)</f>
        <v>0</v>
      </c>
      <c r="M236" s="34">
        <f t="shared" si="78"/>
        <v>0</v>
      </c>
      <c r="N236" s="34">
        <f t="shared" si="78"/>
        <v>0</v>
      </c>
      <c r="O236" s="34">
        <f t="shared" si="78"/>
        <v>0</v>
      </c>
      <c r="P236" s="34">
        <f t="shared" si="78"/>
        <v>0</v>
      </c>
      <c r="Q236" s="34">
        <f t="shared" si="78"/>
        <v>0</v>
      </c>
      <c r="R236" s="34">
        <f t="shared" si="78"/>
        <v>0</v>
      </c>
      <c r="S236" s="34">
        <f t="shared" si="78"/>
        <v>0</v>
      </c>
    </row>
    <row r="237" spans="1:19" x14ac:dyDescent="0.25">
      <c r="A237" s="11">
        <f t="shared" si="65"/>
        <v>237</v>
      </c>
      <c r="B237" s="22"/>
      <c r="C237" s="22"/>
      <c r="D237" s="22"/>
      <c r="E237" s="22"/>
      <c r="F237" s="35"/>
      <c r="G237" s="24" t="s">
        <v>31</v>
      </c>
      <c r="H237" s="39" t="s">
        <v>111</v>
      </c>
      <c r="I237" s="22"/>
      <c r="J237" s="16">
        <f t="shared" si="67"/>
        <v>0</v>
      </c>
      <c r="K237" s="40"/>
      <c r="L237" s="40"/>
      <c r="M237" s="40"/>
      <c r="N237" s="40"/>
      <c r="O237" s="40"/>
      <c r="P237" s="40"/>
      <c r="Q237" s="40"/>
      <c r="R237" s="40"/>
      <c r="S237" s="40"/>
    </row>
    <row r="238" spans="1:19" x14ac:dyDescent="0.25">
      <c r="A238" s="11">
        <f t="shared" si="65"/>
        <v>238</v>
      </c>
      <c r="B238" s="22"/>
      <c r="C238" s="22"/>
      <c r="D238" s="22"/>
      <c r="E238" s="22"/>
      <c r="F238" s="35"/>
      <c r="G238" s="24" t="s">
        <v>44</v>
      </c>
      <c r="H238" s="39" t="s">
        <v>112</v>
      </c>
      <c r="I238" s="22"/>
      <c r="J238" s="16">
        <f t="shared" si="67"/>
        <v>0</v>
      </c>
      <c r="K238" s="40"/>
      <c r="L238" s="40"/>
      <c r="M238" s="40"/>
      <c r="N238" s="40"/>
      <c r="O238" s="40"/>
      <c r="P238" s="40"/>
      <c r="Q238" s="40"/>
      <c r="R238" s="40"/>
      <c r="S238" s="40"/>
    </row>
    <row r="239" spans="1:19" x14ac:dyDescent="0.25">
      <c r="A239" s="11">
        <f t="shared" si="65"/>
        <v>239</v>
      </c>
      <c r="B239" s="22"/>
      <c r="C239" s="22"/>
      <c r="D239" s="22"/>
      <c r="E239" s="22"/>
      <c r="F239" s="35"/>
      <c r="G239" s="24" t="s">
        <v>33</v>
      </c>
      <c r="H239" s="24" t="s">
        <v>113</v>
      </c>
      <c r="I239" s="22"/>
      <c r="J239" s="16">
        <f t="shared" si="67"/>
        <v>0</v>
      </c>
      <c r="K239" s="40"/>
      <c r="L239" s="40"/>
      <c r="M239" s="40"/>
      <c r="N239" s="40"/>
      <c r="O239" s="40"/>
      <c r="P239" s="40"/>
      <c r="Q239" s="40"/>
      <c r="R239" s="40"/>
      <c r="S239" s="40"/>
    </row>
    <row r="240" spans="1:19" x14ac:dyDescent="0.25">
      <c r="A240" s="11">
        <f t="shared" si="65"/>
        <v>240</v>
      </c>
      <c r="B240" s="22"/>
      <c r="C240" s="22"/>
      <c r="D240" s="22"/>
      <c r="E240" s="22"/>
      <c r="F240" s="35"/>
      <c r="G240" s="24" t="s">
        <v>35</v>
      </c>
      <c r="H240" s="24" t="s">
        <v>114</v>
      </c>
      <c r="I240" s="22"/>
      <c r="J240" s="16">
        <f t="shared" si="67"/>
        <v>0</v>
      </c>
      <c r="K240" s="40"/>
      <c r="L240" s="40"/>
      <c r="M240" s="40"/>
      <c r="N240" s="40"/>
      <c r="O240" s="40"/>
      <c r="P240" s="40"/>
      <c r="Q240" s="40"/>
      <c r="R240" s="40"/>
      <c r="S240" s="40"/>
    </row>
    <row r="241" spans="1:19" x14ac:dyDescent="0.25">
      <c r="A241" s="11">
        <f t="shared" si="65"/>
        <v>241</v>
      </c>
      <c r="B241" s="24"/>
      <c r="C241" s="24"/>
      <c r="D241" s="24"/>
      <c r="E241" s="24"/>
      <c r="F241" s="37"/>
      <c r="G241" s="24" t="s">
        <v>37</v>
      </c>
      <c r="H241" s="39" t="s">
        <v>115</v>
      </c>
      <c r="I241" s="24"/>
      <c r="J241" s="16">
        <f t="shared" si="67"/>
        <v>0</v>
      </c>
      <c r="K241" s="25"/>
      <c r="L241" s="25"/>
      <c r="M241" s="25"/>
      <c r="N241" s="25"/>
      <c r="O241" s="25"/>
      <c r="P241" s="25"/>
      <c r="Q241" s="25"/>
      <c r="R241" s="25"/>
      <c r="S241" s="25"/>
    </row>
    <row r="242" spans="1:19" x14ac:dyDescent="0.25">
      <c r="A242" s="11">
        <f t="shared" si="65"/>
        <v>242</v>
      </c>
      <c r="B242" s="24"/>
      <c r="C242" s="24"/>
      <c r="D242" s="24"/>
      <c r="E242" s="24"/>
      <c r="F242" s="37"/>
      <c r="G242" s="24" t="s">
        <v>39</v>
      </c>
      <c r="H242" s="39" t="s">
        <v>116</v>
      </c>
      <c r="I242" s="24"/>
      <c r="J242" s="16">
        <f t="shared" si="67"/>
        <v>0</v>
      </c>
      <c r="K242" s="25"/>
      <c r="L242" s="25"/>
      <c r="M242" s="25"/>
      <c r="N242" s="25"/>
      <c r="O242" s="25"/>
      <c r="P242" s="25"/>
      <c r="Q242" s="25"/>
      <c r="R242" s="25"/>
      <c r="S242" s="25"/>
    </row>
    <row r="243" spans="1:19" x14ac:dyDescent="0.25">
      <c r="A243" s="11">
        <f t="shared" si="65"/>
        <v>243</v>
      </c>
      <c r="B243" s="24"/>
      <c r="C243" s="24"/>
      <c r="D243" s="24"/>
      <c r="E243" s="24"/>
      <c r="F243" s="37"/>
      <c r="G243" s="24" t="s">
        <v>117</v>
      </c>
      <c r="H243" s="24" t="s">
        <v>118</v>
      </c>
      <c r="I243" s="24"/>
      <c r="J243" s="16">
        <f t="shared" si="67"/>
        <v>0</v>
      </c>
      <c r="K243" s="25"/>
      <c r="L243" s="25"/>
      <c r="M243" s="25"/>
      <c r="N243" s="25"/>
      <c r="O243" s="25"/>
      <c r="P243" s="25"/>
      <c r="Q243" s="25"/>
      <c r="R243" s="25"/>
      <c r="S243" s="25"/>
    </row>
    <row r="244" spans="1:19" x14ac:dyDescent="0.25">
      <c r="A244" s="11">
        <f t="shared" si="65"/>
        <v>244</v>
      </c>
      <c r="B244" s="24"/>
      <c r="C244" s="24"/>
      <c r="D244" s="24"/>
      <c r="E244" s="24"/>
      <c r="F244" s="37"/>
      <c r="G244" s="24" t="s">
        <v>119</v>
      </c>
      <c r="H244" s="24" t="s">
        <v>120</v>
      </c>
      <c r="I244" s="24"/>
      <c r="J244" s="16">
        <f t="shared" si="67"/>
        <v>0</v>
      </c>
      <c r="K244" s="25"/>
      <c r="L244" s="25"/>
      <c r="M244" s="25"/>
      <c r="N244" s="25"/>
      <c r="O244" s="25"/>
      <c r="P244" s="25"/>
      <c r="Q244" s="25"/>
      <c r="R244" s="25"/>
      <c r="S244" s="25"/>
    </row>
    <row r="245" spans="1:19" x14ac:dyDescent="0.25">
      <c r="A245" s="11">
        <f t="shared" si="65"/>
        <v>245</v>
      </c>
      <c r="B245" s="22"/>
      <c r="C245" s="22"/>
      <c r="D245" s="22"/>
      <c r="E245" s="22"/>
      <c r="F245" s="35" t="s">
        <v>41</v>
      </c>
      <c r="G245" s="36" t="s">
        <v>42</v>
      </c>
      <c r="H245" s="22"/>
      <c r="I245" s="22"/>
      <c r="J245" s="16">
        <f t="shared" si="67"/>
        <v>0</v>
      </c>
      <c r="K245" s="34">
        <f>SUM(K246:K255)</f>
        <v>0</v>
      </c>
      <c r="L245" s="34">
        <f t="shared" ref="L245:S245" si="79">SUM(L246:L255)</f>
        <v>0</v>
      </c>
      <c r="M245" s="34">
        <f t="shared" si="79"/>
        <v>0</v>
      </c>
      <c r="N245" s="34">
        <f t="shared" si="79"/>
        <v>0</v>
      </c>
      <c r="O245" s="34">
        <f t="shared" si="79"/>
        <v>0</v>
      </c>
      <c r="P245" s="34">
        <f t="shared" si="79"/>
        <v>0</v>
      </c>
      <c r="Q245" s="34">
        <f t="shared" si="79"/>
        <v>0</v>
      </c>
      <c r="R245" s="34">
        <f t="shared" si="79"/>
        <v>0</v>
      </c>
      <c r="S245" s="34">
        <f t="shared" si="79"/>
        <v>0</v>
      </c>
    </row>
    <row r="246" spans="1:19" x14ac:dyDescent="0.25">
      <c r="A246" s="11">
        <f t="shared" si="65"/>
        <v>246</v>
      </c>
      <c r="B246" s="24"/>
      <c r="C246" s="24"/>
      <c r="D246" s="24"/>
      <c r="E246" s="24"/>
      <c r="F246" s="35"/>
      <c r="G246" s="24" t="s">
        <v>31</v>
      </c>
      <c r="H246" s="24" t="s">
        <v>121</v>
      </c>
      <c r="I246" s="24"/>
      <c r="J246" s="16">
        <f t="shared" si="67"/>
        <v>0</v>
      </c>
      <c r="K246" s="25"/>
      <c r="L246" s="25"/>
      <c r="M246" s="25"/>
      <c r="N246" s="25"/>
      <c r="O246" s="25"/>
      <c r="P246" s="25"/>
      <c r="Q246" s="25"/>
      <c r="R246" s="25"/>
      <c r="S246" s="25"/>
    </row>
    <row r="247" spans="1:19" x14ac:dyDescent="0.25">
      <c r="A247" s="11">
        <f t="shared" si="65"/>
        <v>247</v>
      </c>
      <c r="B247" s="24"/>
      <c r="C247" s="24"/>
      <c r="D247" s="24"/>
      <c r="E247" s="24"/>
      <c r="F247" s="35"/>
      <c r="G247" s="24" t="s">
        <v>44</v>
      </c>
      <c r="H247" s="24" t="s">
        <v>122</v>
      </c>
      <c r="I247" s="24"/>
      <c r="J247" s="16">
        <f t="shared" si="67"/>
        <v>0</v>
      </c>
      <c r="K247" s="25"/>
      <c r="L247" s="25"/>
      <c r="M247" s="25"/>
      <c r="N247" s="25"/>
      <c r="O247" s="25"/>
      <c r="P247" s="25"/>
      <c r="Q247" s="25"/>
      <c r="R247" s="25"/>
      <c r="S247" s="25"/>
    </row>
    <row r="248" spans="1:19" x14ac:dyDescent="0.25">
      <c r="A248" s="11">
        <f t="shared" si="65"/>
        <v>248</v>
      </c>
      <c r="B248" s="24"/>
      <c r="C248" s="24"/>
      <c r="D248" s="24"/>
      <c r="E248" s="24"/>
      <c r="F248" s="35"/>
      <c r="G248" s="24" t="s">
        <v>33</v>
      </c>
      <c r="H248" s="24" t="s">
        <v>123</v>
      </c>
      <c r="I248" s="24"/>
      <c r="J248" s="16">
        <f t="shared" si="67"/>
        <v>0</v>
      </c>
      <c r="K248" s="25"/>
      <c r="L248" s="25"/>
      <c r="M248" s="25"/>
      <c r="N248" s="25"/>
      <c r="O248" s="25"/>
      <c r="P248" s="25"/>
      <c r="Q248" s="25"/>
      <c r="R248" s="25"/>
      <c r="S248" s="25"/>
    </row>
    <row r="249" spans="1:19" x14ac:dyDescent="0.25">
      <c r="A249" s="11">
        <f t="shared" si="65"/>
        <v>249</v>
      </c>
      <c r="B249" s="24"/>
      <c r="C249" s="24"/>
      <c r="D249" s="24"/>
      <c r="E249" s="24"/>
      <c r="F249" s="35"/>
      <c r="G249" s="24" t="s">
        <v>35</v>
      </c>
      <c r="H249" s="24" t="s">
        <v>124</v>
      </c>
      <c r="I249" s="24"/>
      <c r="J249" s="16">
        <f t="shared" si="67"/>
        <v>0</v>
      </c>
      <c r="K249" s="25"/>
      <c r="L249" s="25"/>
      <c r="M249" s="25"/>
      <c r="N249" s="25"/>
      <c r="O249" s="25"/>
      <c r="P249" s="25"/>
      <c r="Q249" s="25"/>
      <c r="R249" s="25"/>
      <c r="S249" s="25"/>
    </row>
    <row r="250" spans="1:19" x14ac:dyDescent="0.25">
      <c r="A250" s="11">
        <f t="shared" si="65"/>
        <v>250</v>
      </c>
      <c r="B250" s="24"/>
      <c r="C250" s="24"/>
      <c r="D250" s="24"/>
      <c r="E250" s="24"/>
      <c r="F250" s="35"/>
      <c r="G250" s="24" t="s">
        <v>37</v>
      </c>
      <c r="H250" s="24" t="s">
        <v>125</v>
      </c>
      <c r="I250" s="24"/>
      <c r="J250" s="16">
        <f t="shared" si="67"/>
        <v>0</v>
      </c>
      <c r="K250" s="25"/>
      <c r="L250" s="25"/>
      <c r="M250" s="25"/>
      <c r="N250" s="25"/>
      <c r="O250" s="25"/>
      <c r="P250" s="25"/>
      <c r="Q250" s="25"/>
      <c r="R250" s="25"/>
      <c r="S250" s="25"/>
    </row>
    <row r="251" spans="1:19" x14ac:dyDescent="0.25">
      <c r="A251" s="11">
        <f t="shared" si="65"/>
        <v>251</v>
      </c>
      <c r="B251" s="24"/>
      <c r="C251" s="24"/>
      <c r="D251" s="24"/>
      <c r="E251" s="24"/>
      <c r="F251" s="37"/>
      <c r="G251" s="24" t="s">
        <v>39</v>
      </c>
      <c r="H251" s="24" t="s">
        <v>126</v>
      </c>
      <c r="I251" s="24"/>
      <c r="J251" s="16">
        <f t="shared" si="67"/>
        <v>0</v>
      </c>
      <c r="K251" s="25"/>
      <c r="L251" s="25"/>
      <c r="M251" s="25"/>
      <c r="N251" s="25"/>
      <c r="O251" s="25"/>
      <c r="P251" s="25"/>
      <c r="Q251" s="25"/>
      <c r="R251" s="25"/>
      <c r="S251" s="25"/>
    </row>
    <row r="252" spans="1:19" x14ac:dyDescent="0.25">
      <c r="A252" s="11">
        <f t="shared" si="65"/>
        <v>252</v>
      </c>
      <c r="B252" s="24"/>
      <c r="C252" s="24"/>
      <c r="D252" s="24"/>
      <c r="E252" s="24"/>
      <c r="F252" s="37"/>
      <c r="G252" s="24" t="s">
        <v>117</v>
      </c>
      <c r="H252" s="24" t="s">
        <v>127</v>
      </c>
      <c r="I252" s="24"/>
      <c r="J252" s="16">
        <f t="shared" si="67"/>
        <v>0</v>
      </c>
      <c r="K252" s="25"/>
      <c r="L252" s="25"/>
      <c r="M252" s="25"/>
      <c r="N252" s="25"/>
      <c r="O252" s="25"/>
      <c r="P252" s="25"/>
      <c r="Q252" s="25"/>
      <c r="R252" s="25"/>
      <c r="S252" s="25"/>
    </row>
    <row r="253" spans="1:19" x14ac:dyDescent="0.25">
      <c r="A253" s="11">
        <f t="shared" si="65"/>
        <v>253</v>
      </c>
      <c r="B253" s="24"/>
      <c r="C253" s="24"/>
      <c r="D253" s="24"/>
      <c r="E253" s="24"/>
      <c r="F253" s="37"/>
      <c r="G253" s="24" t="s">
        <v>119</v>
      </c>
      <c r="H253" s="24" t="s">
        <v>128</v>
      </c>
      <c r="I253" s="24"/>
      <c r="J253" s="16">
        <f t="shared" si="67"/>
        <v>0</v>
      </c>
      <c r="K253" s="25"/>
      <c r="L253" s="25"/>
      <c r="M253" s="25"/>
      <c r="N253" s="25"/>
      <c r="O253" s="25"/>
      <c r="P253" s="25"/>
      <c r="Q253" s="25"/>
      <c r="R253" s="25"/>
      <c r="S253" s="25"/>
    </row>
    <row r="254" spans="1:19" x14ac:dyDescent="0.25">
      <c r="A254" s="11">
        <f t="shared" si="65"/>
        <v>254</v>
      </c>
      <c r="B254" s="24"/>
      <c r="C254" s="24"/>
      <c r="D254" s="24"/>
      <c r="E254" s="24"/>
      <c r="F254" s="37"/>
      <c r="G254" s="24" t="s">
        <v>129</v>
      </c>
      <c r="H254" s="24" t="s">
        <v>130</v>
      </c>
      <c r="I254" s="24"/>
      <c r="J254" s="16">
        <f t="shared" si="67"/>
        <v>0</v>
      </c>
      <c r="K254" s="25"/>
      <c r="L254" s="25"/>
      <c r="M254" s="25"/>
      <c r="N254" s="25"/>
      <c r="O254" s="25"/>
      <c r="P254" s="25"/>
      <c r="Q254" s="25"/>
      <c r="R254" s="25"/>
      <c r="S254" s="25"/>
    </row>
    <row r="255" spans="1:19" x14ac:dyDescent="0.25">
      <c r="A255" s="11">
        <f t="shared" si="65"/>
        <v>255</v>
      </c>
      <c r="B255" s="24"/>
      <c r="C255" s="24"/>
      <c r="D255" s="24"/>
      <c r="E255" s="24"/>
      <c r="F255" s="37"/>
      <c r="G255" s="24" t="s">
        <v>131</v>
      </c>
      <c r="H255" s="24" t="s">
        <v>132</v>
      </c>
      <c r="I255" s="24"/>
      <c r="J255" s="16">
        <f t="shared" si="67"/>
        <v>0</v>
      </c>
      <c r="K255" s="25"/>
      <c r="L255" s="25"/>
      <c r="M255" s="25"/>
      <c r="N255" s="25"/>
      <c r="O255" s="25"/>
      <c r="P255" s="25"/>
      <c r="Q255" s="25"/>
      <c r="R255" s="25"/>
      <c r="S255" s="25"/>
    </row>
    <row r="256" spans="1:19" x14ac:dyDescent="0.25">
      <c r="A256" s="11">
        <f t="shared" si="65"/>
        <v>256</v>
      </c>
      <c r="B256" s="22"/>
      <c r="C256" s="22"/>
      <c r="D256" s="22"/>
      <c r="E256" s="22" t="s">
        <v>11</v>
      </c>
      <c r="F256" s="41" t="s">
        <v>24</v>
      </c>
      <c r="G256" s="22"/>
      <c r="H256" s="22"/>
      <c r="I256" s="22"/>
      <c r="J256" s="16">
        <f t="shared" si="67"/>
        <v>0</v>
      </c>
      <c r="K256" s="34">
        <f>SUM(K257,K268)</f>
        <v>0</v>
      </c>
      <c r="L256" s="34">
        <f t="shared" ref="L256:S256" si="80">SUM(L257,L268)</f>
        <v>0</v>
      </c>
      <c r="M256" s="34">
        <f t="shared" si="80"/>
        <v>0</v>
      </c>
      <c r="N256" s="34">
        <f t="shared" si="80"/>
        <v>0</v>
      </c>
      <c r="O256" s="34">
        <f t="shared" si="80"/>
        <v>0</v>
      </c>
      <c r="P256" s="34">
        <f t="shared" si="80"/>
        <v>0</v>
      </c>
      <c r="Q256" s="34">
        <f t="shared" si="80"/>
        <v>0</v>
      </c>
      <c r="R256" s="34">
        <f t="shared" si="80"/>
        <v>0</v>
      </c>
      <c r="S256" s="34">
        <f t="shared" si="80"/>
        <v>0</v>
      </c>
    </row>
    <row r="257" spans="1:19" x14ac:dyDescent="0.25">
      <c r="A257" s="11">
        <f t="shared" si="65"/>
        <v>257</v>
      </c>
      <c r="B257" s="22"/>
      <c r="C257" s="22"/>
      <c r="D257" s="22"/>
      <c r="E257" s="22"/>
      <c r="F257" s="35" t="s">
        <v>29</v>
      </c>
      <c r="G257" s="36" t="s">
        <v>30</v>
      </c>
      <c r="H257" s="22"/>
      <c r="I257" s="22"/>
      <c r="J257" s="16">
        <f t="shared" si="67"/>
        <v>0</v>
      </c>
      <c r="K257" s="34">
        <f>SUM(K258:K267)</f>
        <v>0</v>
      </c>
      <c r="L257" s="34">
        <f t="shared" ref="L257:S257" si="81">SUM(L258:L267)</f>
        <v>0</v>
      </c>
      <c r="M257" s="34">
        <f t="shared" si="81"/>
        <v>0</v>
      </c>
      <c r="N257" s="34">
        <f t="shared" si="81"/>
        <v>0</v>
      </c>
      <c r="O257" s="34">
        <f t="shared" si="81"/>
        <v>0</v>
      </c>
      <c r="P257" s="34">
        <f t="shared" si="81"/>
        <v>0</v>
      </c>
      <c r="Q257" s="34">
        <f t="shared" si="81"/>
        <v>0</v>
      </c>
      <c r="R257" s="34">
        <f t="shared" si="81"/>
        <v>0</v>
      </c>
      <c r="S257" s="34">
        <f t="shared" si="81"/>
        <v>0</v>
      </c>
    </row>
    <row r="258" spans="1:19" x14ac:dyDescent="0.25">
      <c r="A258" s="11">
        <f t="shared" si="65"/>
        <v>258</v>
      </c>
      <c r="B258" s="22"/>
      <c r="C258" s="22"/>
      <c r="D258" s="22"/>
      <c r="E258" s="22"/>
      <c r="F258" s="35"/>
      <c r="G258" s="24" t="s">
        <v>31</v>
      </c>
      <c r="H258" s="39" t="s">
        <v>133</v>
      </c>
      <c r="I258" s="22"/>
      <c r="J258" s="16">
        <f t="shared" si="67"/>
        <v>0</v>
      </c>
      <c r="K258" s="40"/>
      <c r="L258" s="40"/>
      <c r="M258" s="40"/>
      <c r="N258" s="40"/>
      <c r="O258" s="40"/>
      <c r="P258" s="40"/>
      <c r="Q258" s="40"/>
      <c r="R258" s="40"/>
      <c r="S258" s="40"/>
    </row>
    <row r="259" spans="1:19" x14ac:dyDescent="0.25">
      <c r="A259" s="11">
        <f t="shared" si="65"/>
        <v>259</v>
      </c>
      <c r="B259" s="22"/>
      <c r="C259" s="22"/>
      <c r="D259" s="22"/>
      <c r="E259" s="22"/>
      <c r="F259" s="35"/>
      <c r="G259" s="24" t="s">
        <v>44</v>
      </c>
      <c r="H259" s="39" t="s">
        <v>134</v>
      </c>
      <c r="I259" s="22"/>
      <c r="J259" s="16">
        <f t="shared" si="67"/>
        <v>0</v>
      </c>
      <c r="K259" s="40"/>
      <c r="L259" s="40"/>
      <c r="M259" s="40"/>
      <c r="N259" s="40"/>
      <c r="O259" s="40"/>
      <c r="P259" s="40"/>
      <c r="Q259" s="40"/>
      <c r="R259" s="40"/>
      <c r="S259" s="40"/>
    </row>
    <row r="260" spans="1:19" x14ac:dyDescent="0.25">
      <c r="A260" s="11">
        <f t="shared" si="65"/>
        <v>260</v>
      </c>
      <c r="B260" s="22"/>
      <c r="C260" s="22"/>
      <c r="D260" s="22"/>
      <c r="E260" s="22"/>
      <c r="F260" s="35"/>
      <c r="G260" s="24" t="s">
        <v>33</v>
      </c>
      <c r="H260" s="39" t="s">
        <v>135</v>
      </c>
      <c r="I260" s="22"/>
      <c r="J260" s="16">
        <f t="shared" si="67"/>
        <v>0</v>
      </c>
      <c r="K260" s="40"/>
      <c r="L260" s="40"/>
      <c r="M260" s="40"/>
      <c r="N260" s="40"/>
      <c r="O260" s="40"/>
      <c r="P260" s="40"/>
      <c r="Q260" s="40"/>
      <c r="R260" s="40"/>
      <c r="S260" s="40"/>
    </row>
    <row r="261" spans="1:19" x14ac:dyDescent="0.25">
      <c r="A261" s="11">
        <f t="shared" si="65"/>
        <v>261</v>
      </c>
      <c r="B261" s="22"/>
      <c r="C261" s="22"/>
      <c r="D261" s="22"/>
      <c r="E261" s="22"/>
      <c r="F261" s="35"/>
      <c r="G261" s="24" t="s">
        <v>35</v>
      </c>
      <c r="H261" s="48" t="s">
        <v>136</v>
      </c>
      <c r="I261" s="22"/>
      <c r="J261" s="16">
        <f t="shared" si="67"/>
        <v>0</v>
      </c>
      <c r="K261" s="40"/>
      <c r="L261" s="40"/>
      <c r="M261" s="40"/>
      <c r="N261" s="40"/>
      <c r="O261" s="40"/>
      <c r="P261" s="40"/>
      <c r="Q261" s="40"/>
      <c r="R261" s="40"/>
      <c r="S261" s="40"/>
    </row>
    <row r="262" spans="1:19" x14ac:dyDescent="0.25">
      <c r="A262" s="11">
        <f t="shared" si="65"/>
        <v>262</v>
      </c>
      <c r="B262" s="22"/>
      <c r="C262" s="22"/>
      <c r="D262" s="22"/>
      <c r="E262" s="22"/>
      <c r="F262" s="35"/>
      <c r="G262" s="24" t="s">
        <v>37</v>
      </c>
      <c r="H262" s="24" t="s">
        <v>137</v>
      </c>
      <c r="I262" s="22"/>
      <c r="J262" s="16">
        <f t="shared" si="67"/>
        <v>0</v>
      </c>
      <c r="K262" s="40"/>
      <c r="L262" s="40"/>
      <c r="M262" s="40"/>
      <c r="N262" s="40"/>
      <c r="O262" s="40"/>
      <c r="P262" s="40"/>
      <c r="Q262" s="40"/>
      <c r="R262" s="40"/>
      <c r="S262" s="40"/>
    </row>
    <row r="263" spans="1:19" x14ac:dyDescent="0.25">
      <c r="A263" s="11">
        <f t="shared" si="65"/>
        <v>263</v>
      </c>
      <c r="B263" s="22"/>
      <c r="C263" s="22"/>
      <c r="D263" s="22"/>
      <c r="E263" s="22"/>
      <c r="F263" s="35"/>
      <c r="G263" s="24" t="s">
        <v>39</v>
      </c>
      <c r="H263" s="39" t="s">
        <v>138</v>
      </c>
      <c r="I263" s="22"/>
      <c r="J263" s="16">
        <f t="shared" si="67"/>
        <v>0</v>
      </c>
      <c r="K263" s="40"/>
      <c r="L263" s="40"/>
      <c r="M263" s="40"/>
      <c r="N263" s="40"/>
      <c r="O263" s="40"/>
      <c r="P263" s="40"/>
      <c r="Q263" s="40"/>
      <c r="R263" s="40"/>
      <c r="S263" s="40"/>
    </row>
    <row r="264" spans="1:19" x14ac:dyDescent="0.25">
      <c r="A264" s="11">
        <f t="shared" si="65"/>
        <v>264</v>
      </c>
      <c r="B264" s="22"/>
      <c r="C264" s="22"/>
      <c r="D264" s="22"/>
      <c r="E264" s="22"/>
      <c r="F264" s="35"/>
      <c r="G264" s="24" t="s">
        <v>117</v>
      </c>
      <c r="H264" s="39" t="s">
        <v>139</v>
      </c>
      <c r="I264" s="22"/>
      <c r="J264" s="16">
        <f t="shared" si="67"/>
        <v>0</v>
      </c>
      <c r="K264" s="40"/>
      <c r="L264" s="40"/>
      <c r="M264" s="40"/>
      <c r="N264" s="40"/>
      <c r="O264" s="40"/>
      <c r="P264" s="40"/>
      <c r="Q264" s="40"/>
      <c r="R264" s="40"/>
      <c r="S264" s="40"/>
    </row>
    <row r="265" spans="1:19" x14ac:dyDescent="0.25">
      <c r="A265" s="11">
        <f t="shared" si="65"/>
        <v>265</v>
      </c>
      <c r="B265" s="22"/>
      <c r="C265" s="22"/>
      <c r="D265" s="22"/>
      <c r="E265" s="22"/>
      <c r="F265" s="35"/>
      <c r="G265" s="24" t="s">
        <v>119</v>
      </c>
      <c r="H265" s="39" t="s">
        <v>140</v>
      </c>
      <c r="I265" s="22"/>
      <c r="J265" s="16">
        <f t="shared" si="67"/>
        <v>0</v>
      </c>
      <c r="K265" s="40"/>
      <c r="L265" s="40"/>
      <c r="M265" s="40"/>
      <c r="N265" s="40"/>
      <c r="O265" s="40"/>
      <c r="P265" s="40"/>
      <c r="Q265" s="40"/>
      <c r="R265" s="40"/>
      <c r="S265" s="40"/>
    </row>
    <row r="266" spans="1:19" x14ac:dyDescent="0.25">
      <c r="A266" s="11">
        <f t="shared" si="65"/>
        <v>266</v>
      </c>
      <c r="B266" s="22"/>
      <c r="C266" s="22"/>
      <c r="D266" s="22"/>
      <c r="E266" s="22"/>
      <c r="F266" s="37"/>
      <c r="G266" s="24" t="s">
        <v>129</v>
      </c>
      <c r="H266" s="48" t="s">
        <v>141</v>
      </c>
      <c r="I266" s="24"/>
      <c r="J266" s="16">
        <f t="shared" si="67"/>
        <v>0</v>
      </c>
      <c r="K266" s="40"/>
      <c r="L266" s="40"/>
      <c r="M266" s="40"/>
      <c r="N266" s="40"/>
      <c r="O266" s="40"/>
      <c r="P266" s="40"/>
      <c r="Q266" s="40"/>
      <c r="R266" s="40"/>
      <c r="S266" s="40"/>
    </row>
    <row r="267" spans="1:19" x14ac:dyDescent="0.25">
      <c r="A267" s="11">
        <f t="shared" ref="A267:A330" si="82">A266+1</f>
        <v>267</v>
      </c>
      <c r="B267" s="22"/>
      <c r="C267" s="22"/>
      <c r="D267" s="22"/>
      <c r="E267" s="22"/>
      <c r="F267" s="35"/>
      <c r="G267" s="24" t="s">
        <v>131</v>
      </c>
      <c r="H267" s="39" t="s">
        <v>142</v>
      </c>
      <c r="I267" s="22"/>
      <c r="J267" s="16">
        <f t="shared" si="67"/>
        <v>0</v>
      </c>
      <c r="K267" s="40"/>
      <c r="L267" s="40"/>
      <c r="M267" s="40"/>
      <c r="N267" s="40"/>
      <c r="O267" s="40"/>
      <c r="P267" s="40"/>
      <c r="Q267" s="40"/>
      <c r="R267" s="40"/>
      <c r="S267" s="40"/>
    </row>
    <row r="268" spans="1:19" x14ac:dyDescent="0.25">
      <c r="A268" s="11">
        <f t="shared" si="82"/>
        <v>268</v>
      </c>
      <c r="B268" s="22"/>
      <c r="C268" s="22"/>
      <c r="D268" s="22"/>
      <c r="E268" s="22"/>
      <c r="F268" s="35" t="s">
        <v>41</v>
      </c>
      <c r="G268" s="36" t="s">
        <v>42</v>
      </c>
      <c r="H268" s="22"/>
      <c r="I268" s="22"/>
      <c r="J268" s="16">
        <f t="shared" si="67"/>
        <v>0</v>
      </c>
      <c r="K268" s="34">
        <f>SUM(K269:K278)</f>
        <v>0</v>
      </c>
      <c r="L268" s="34">
        <f t="shared" ref="L268:S268" si="83">SUM(L269:L278)</f>
        <v>0</v>
      </c>
      <c r="M268" s="34">
        <f t="shared" si="83"/>
        <v>0</v>
      </c>
      <c r="N268" s="34">
        <f t="shared" si="83"/>
        <v>0</v>
      </c>
      <c r="O268" s="34">
        <f t="shared" si="83"/>
        <v>0</v>
      </c>
      <c r="P268" s="34">
        <f t="shared" si="83"/>
        <v>0</v>
      </c>
      <c r="Q268" s="34">
        <f t="shared" si="83"/>
        <v>0</v>
      </c>
      <c r="R268" s="34">
        <f t="shared" si="83"/>
        <v>0</v>
      </c>
      <c r="S268" s="34">
        <f t="shared" si="83"/>
        <v>0</v>
      </c>
    </row>
    <row r="269" spans="1:19" x14ac:dyDescent="0.25">
      <c r="A269" s="11">
        <f t="shared" si="82"/>
        <v>269</v>
      </c>
      <c r="B269" s="24"/>
      <c r="C269" s="24"/>
      <c r="D269" s="24"/>
      <c r="E269" s="24"/>
      <c r="F269" s="35"/>
      <c r="G269" s="24" t="s">
        <v>31</v>
      </c>
      <c r="H269" s="39" t="s">
        <v>143</v>
      </c>
      <c r="I269" s="24"/>
      <c r="J269" s="16">
        <f t="shared" si="67"/>
        <v>0</v>
      </c>
      <c r="K269" s="25"/>
      <c r="L269" s="25"/>
      <c r="M269" s="25"/>
      <c r="N269" s="25"/>
      <c r="O269" s="25"/>
      <c r="P269" s="25"/>
      <c r="Q269" s="25"/>
      <c r="R269" s="25"/>
      <c r="S269" s="25"/>
    </row>
    <row r="270" spans="1:19" x14ac:dyDescent="0.25">
      <c r="A270" s="11">
        <f t="shared" si="82"/>
        <v>270</v>
      </c>
      <c r="B270" s="24"/>
      <c r="C270" s="24"/>
      <c r="D270" s="24"/>
      <c r="E270" s="24"/>
      <c r="F270" s="35"/>
      <c r="G270" s="24" t="s">
        <v>44</v>
      </c>
      <c r="H270" s="24" t="s">
        <v>144</v>
      </c>
      <c r="I270" s="24"/>
      <c r="J270" s="16">
        <f t="shared" si="67"/>
        <v>0</v>
      </c>
      <c r="K270" s="25"/>
      <c r="L270" s="25"/>
      <c r="M270" s="25"/>
      <c r="N270" s="25"/>
      <c r="O270" s="25"/>
      <c r="P270" s="25"/>
      <c r="Q270" s="25"/>
      <c r="R270" s="25"/>
      <c r="S270" s="25"/>
    </row>
    <row r="271" spans="1:19" x14ac:dyDescent="0.25">
      <c r="A271" s="11">
        <f t="shared" si="82"/>
        <v>271</v>
      </c>
      <c r="B271" s="24"/>
      <c r="C271" s="24"/>
      <c r="D271" s="24"/>
      <c r="E271" s="24"/>
      <c r="F271" s="35"/>
      <c r="G271" s="24" t="s">
        <v>33</v>
      </c>
      <c r="H271" s="24" t="s">
        <v>145</v>
      </c>
      <c r="I271" s="24"/>
      <c r="J271" s="16">
        <f t="shared" ref="J271:J278" si="84">SUM(K271:CG271)</f>
        <v>0</v>
      </c>
      <c r="K271" s="25"/>
      <c r="L271" s="25"/>
      <c r="M271" s="25"/>
      <c r="N271" s="25"/>
      <c r="O271" s="25"/>
      <c r="P271" s="25"/>
      <c r="Q271" s="25"/>
      <c r="R271" s="25"/>
      <c r="S271" s="25"/>
    </row>
    <row r="272" spans="1:19" x14ac:dyDescent="0.25">
      <c r="A272" s="11">
        <f t="shared" si="82"/>
        <v>272</v>
      </c>
      <c r="B272" s="24"/>
      <c r="C272" s="24"/>
      <c r="D272" s="24"/>
      <c r="E272" s="24"/>
      <c r="F272" s="35"/>
      <c r="G272" s="24" t="s">
        <v>35</v>
      </c>
      <c r="H272" s="48" t="s">
        <v>146</v>
      </c>
      <c r="I272" s="22"/>
      <c r="J272" s="16">
        <f t="shared" si="84"/>
        <v>0</v>
      </c>
      <c r="K272" s="25"/>
      <c r="L272" s="25"/>
      <c r="M272" s="25"/>
      <c r="N272" s="25"/>
      <c r="O272" s="25"/>
      <c r="P272" s="25"/>
      <c r="Q272" s="25"/>
      <c r="R272" s="25"/>
      <c r="S272" s="25"/>
    </row>
    <row r="273" spans="1:19" x14ac:dyDescent="0.25">
      <c r="A273" s="11">
        <f t="shared" si="82"/>
        <v>273</v>
      </c>
      <c r="B273" s="24"/>
      <c r="C273" s="24"/>
      <c r="D273" s="24"/>
      <c r="E273" s="24"/>
      <c r="F273" s="35"/>
      <c r="G273" s="24" t="s">
        <v>37</v>
      </c>
      <c r="H273" s="24" t="s">
        <v>147</v>
      </c>
      <c r="I273" s="24"/>
      <c r="J273" s="16">
        <f t="shared" si="84"/>
        <v>0</v>
      </c>
      <c r="K273" s="25"/>
      <c r="L273" s="25"/>
      <c r="M273" s="25"/>
      <c r="N273" s="25"/>
      <c r="O273" s="25"/>
      <c r="P273" s="25"/>
      <c r="Q273" s="25"/>
      <c r="R273" s="25"/>
      <c r="S273" s="25"/>
    </row>
    <row r="274" spans="1:19" x14ac:dyDescent="0.25">
      <c r="A274" s="11">
        <f t="shared" si="82"/>
        <v>274</v>
      </c>
      <c r="B274" s="24"/>
      <c r="C274" s="24"/>
      <c r="D274" s="24"/>
      <c r="E274" s="24"/>
      <c r="F274" s="37"/>
      <c r="G274" s="24" t="s">
        <v>39</v>
      </c>
      <c r="H274" s="39" t="s">
        <v>148</v>
      </c>
      <c r="I274" s="24"/>
      <c r="J274" s="16">
        <f t="shared" si="84"/>
        <v>0</v>
      </c>
      <c r="K274" s="25"/>
      <c r="L274" s="25"/>
      <c r="M274" s="25"/>
      <c r="N274" s="25"/>
      <c r="O274" s="25"/>
      <c r="P274" s="25"/>
      <c r="Q274" s="25"/>
      <c r="R274" s="25"/>
      <c r="S274" s="25"/>
    </row>
    <row r="275" spans="1:19" x14ac:dyDescent="0.25">
      <c r="A275" s="11">
        <f t="shared" si="82"/>
        <v>275</v>
      </c>
      <c r="B275" s="24"/>
      <c r="C275" s="24"/>
      <c r="D275" s="24"/>
      <c r="E275" s="24"/>
      <c r="F275" s="37"/>
      <c r="G275" s="24" t="s">
        <v>117</v>
      </c>
      <c r="H275" s="24" t="s">
        <v>149</v>
      </c>
      <c r="I275" s="24"/>
      <c r="J275" s="16">
        <f t="shared" si="84"/>
        <v>0</v>
      </c>
      <c r="K275" s="25"/>
      <c r="L275" s="25"/>
      <c r="M275" s="25"/>
      <c r="N275" s="25"/>
      <c r="O275" s="25"/>
      <c r="P275" s="25"/>
      <c r="Q275" s="25"/>
      <c r="R275" s="25"/>
      <c r="S275" s="25"/>
    </row>
    <row r="276" spans="1:19" x14ac:dyDescent="0.25">
      <c r="A276" s="11">
        <f t="shared" si="82"/>
        <v>276</v>
      </c>
      <c r="B276" s="24"/>
      <c r="C276" s="24"/>
      <c r="D276" s="24"/>
      <c r="E276" s="24"/>
      <c r="F276" s="37"/>
      <c r="G276" s="24" t="s">
        <v>119</v>
      </c>
      <c r="H276" s="24" t="s">
        <v>150</v>
      </c>
      <c r="I276" s="24"/>
      <c r="J276" s="16">
        <f t="shared" si="84"/>
        <v>0</v>
      </c>
      <c r="K276" s="25"/>
      <c r="L276" s="25"/>
      <c r="M276" s="25"/>
      <c r="N276" s="25"/>
      <c r="O276" s="25"/>
      <c r="P276" s="25"/>
      <c r="Q276" s="25"/>
      <c r="R276" s="25"/>
      <c r="S276" s="25"/>
    </row>
    <row r="277" spans="1:19" x14ac:dyDescent="0.25">
      <c r="A277" s="11">
        <f t="shared" si="82"/>
        <v>277</v>
      </c>
      <c r="B277" s="24"/>
      <c r="C277" s="24"/>
      <c r="D277" s="24"/>
      <c r="E277" s="24"/>
      <c r="F277" s="35"/>
      <c r="G277" s="24" t="s">
        <v>129</v>
      </c>
      <c r="H277" s="48" t="s">
        <v>151</v>
      </c>
      <c r="I277" s="22"/>
      <c r="J277" s="16">
        <f t="shared" si="84"/>
        <v>0</v>
      </c>
      <c r="K277" s="25"/>
      <c r="L277" s="25"/>
      <c r="M277" s="25"/>
      <c r="N277" s="25"/>
      <c r="O277" s="25"/>
      <c r="P277" s="25"/>
      <c r="Q277" s="25"/>
      <c r="R277" s="25"/>
      <c r="S277" s="25"/>
    </row>
    <row r="278" spans="1:19" x14ac:dyDescent="0.25">
      <c r="A278" s="11">
        <f t="shared" si="82"/>
        <v>278</v>
      </c>
      <c r="B278" s="24"/>
      <c r="C278" s="24"/>
      <c r="D278" s="24"/>
      <c r="E278" s="24"/>
      <c r="F278" s="37"/>
      <c r="G278" s="24" t="s">
        <v>131</v>
      </c>
      <c r="H278" s="24" t="s">
        <v>152</v>
      </c>
      <c r="I278" s="24"/>
      <c r="J278" s="16">
        <f t="shared" si="84"/>
        <v>0</v>
      </c>
      <c r="K278" s="25"/>
      <c r="L278" s="25"/>
      <c r="M278" s="25"/>
      <c r="N278" s="25"/>
      <c r="O278" s="25"/>
      <c r="P278" s="25"/>
      <c r="Q278" s="25"/>
      <c r="R278" s="25"/>
      <c r="S278" s="25"/>
    </row>
    <row r="279" spans="1:19" x14ac:dyDescent="0.25">
      <c r="A279" s="27">
        <f t="shared" si="82"/>
        <v>279</v>
      </c>
      <c r="B279" s="49"/>
      <c r="C279" s="49"/>
      <c r="D279" s="49"/>
      <c r="E279" s="49"/>
      <c r="F279" s="28"/>
      <c r="G279" s="49"/>
      <c r="H279" s="49"/>
      <c r="I279" s="49"/>
      <c r="J279" s="30"/>
      <c r="K279" s="50"/>
      <c r="L279" s="50"/>
      <c r="M279" s="50"/>
      <c r="N279" s="50"/>
      <c r="O279" s="50"/>
      <c r="P279" s="50"/>
      <c r="Q279" s="50"/>
      <c r="R279" s="50"/>
      <c r="S279" s="50"/>
    </row>
    <row r="280" spans="1:19" ht="16.5" x14ac:dyDescent="0.3">
      <c r="A280" s="11">
        <f t="shared" si="82"/>
        <v>280</v>
      </c>
      <c r="B280" s="22"/>
      <c r="C280" s="22"/>
      <c r="D280" s="12" t="s">
        <v>153</v>
      </c>
      <c r="E280" s="12" t="s">
        <v>154</v>
      </c>
      <c r="F280" s="12"/>
      <c r="G280" s="12"/>
      <c r="H280" s="12"/>
      <c r="I280" s="12"/>
      <c r="J280" s="16">
        <f>SUM(K280:CG280)</f>
        <v>0</v>
      </c>
      <c r="K280" s="17">
        <f t="shared" ref="K280:S280" si="85">SUM(K281,K336)</f>
        <v>0</v>
      </c>
      <c r="L280" s="17">
        <f t="shared" si="85"/>
        <v>0</v>
      </c>
      <c r="M280" s="17">
        <f t="shared" si="85"/>
        <v>0</v>
      </c>
      <c r="N280" s="17">
        <f t="shared" si="85"/>
        <v>0</v>
      </c>
      <c r="O280" s="17">
        <f t="shared" si="85"/>
        <v>0</v>
      </c>
      <c r="P280" s="17">
        <f t="shared" si="85"/>
        <v>0</v>
      </c>
      <c r="Q280" s="17">
        <f t="shared" si="85"/>
        <v>0</v>
      </c>
      <c r="R280" s="17">
        <f t="shared" si="85"/>
        <v>0</v>
      </c>
      <c r="S280" s="17">
        <f t="shared" si="85"/>
        <v>0</v>
      </c>
    </row>
    <row r="281" spans="1:19" x14ac:dyDescent="0.25">
      <c r="A281" s="11">
        <f t="shared" si="82"/>
        <v>281</v>
      </c>
      <c r="B281" s="22"/>
      <c r="C281" s="22"/>
      <c r="D281" s="22"/>
      <c r="E281" s="22" t="s">
        <v>9</v>
      </c>
      <c r="F281" s="33" t="s">
        <v>8</v>
      </c>
      <c r="G281" s="22"/>
      <c r="H281" s="22"/>
      <c r="I281" s="22"/>
      <c r="J281" s="16">
        <f>SUM(K281:CG281)</f>
        <v>0</v>
      </c>
      <c r="K281" s="17">
        <f>SUM(K282,K309)</f>
        <v>0</v>
      </c>
      <c r="L281" s="17">
        <f t="shared" ref="L281:S281" si="86">SUM(L282,L309)</f>
        <v>0</v>
      </c>
      <c r="M281" s="17">
        <f t="shared" si="86"/>
        <v>0</v>
      </c>
      <c r="N281" s="17">
        <f t="shared" si="86"/>
        <v>0</v>
      </c>
      <c r="O281" s="17">
        <f t="shared" si="86"/>
        <v>0</v>
      </c>
      <c r="P281" s="17">
        <f t="shared" si="86"/>
        <v>0</v>
      </c>
      <c r="Q281" s="17">
        <f t="shared" si="86"/>
        <v>0</v>
      </c>
      <c r="R281" s="17">
        <f t="shared" si="86"/>
        <v>0</v>
      </c>
      <c r="S281" s="17">
        <f t="shared" si="86"/>
        <v>0</v>
      </c>
    </row>
    <row r="282" spans="1:19" x14ac:dyDescent="0.25">
      <c r="A282" s="11">
        <f t="shared" si="82"/>
        <v>282</v>
      </c>
      <c r="B282" s="22"/>
      <c r="C282" s="22"/>
      <c r="D282" s="22"/>
      <c r="E282" s="22"/>
      <c r="F282" s="35" t="s">
        <v>30</v>
      </c>
      <c r="G282" s="24"/>
      <c r="H282" s="39"/>
      <c r="I282" s="22"/>
      <c r="J282" s="16">
        <f t="shared" ref="J282:J335" si="87">SUM(K282:CG282)</f>
        <v>0</v>
      </c>
      <c r="K282" s="34">
        <f>SUM(K283:K308)/2</f>
        <v>0</v>
      </c>
      <c r="L282" s="34">
        <f t="shared" ref="L282:S282" si="88">SUM(L283:L308)/2</f>
        <v>0</v>
      </c>
      <c r="M282" s="34">
        <f t="shared" si="88"/>
        <v>0</v>
      </c>
      <c r="N282" s="34">
        <f t="shared" si="88"/>
        <v>0</v>
      </c>
      <c r="O282" s="34">
        <f t="shared" si="88"/>
        <v>0</v>
      </c>
      <c r="P282" s="34">
        <f t="shared" si="88"/>
        <v>0</v>
      </c>
      <c r="Q282" s="34">
        <f t="shared" si="88"/>
        <v>0</v>
      </c>
      <c r="R282" s="34">
        <f t="shared" si="88"/>
        <v>0</v>
      </c>
      <c r="S282" s="34">
        <f t="shared" si="88"/>
        <v>0</v>
      </c>
    </row>
    <row r="283" spans="1:19" x14ac:dyDescent="0.25">
      <c r="A283" s="11">
        <f t="shared" si="82"/>
        <v>283</v>
      </c>
      <c r="B283" s="22"/>
      <c r="C283" s="22"/>
      <c r="D283" s="22"/>
      <c r="E283" s="22"/>
      <c r="F283" s="35" t="s">
        <v>29</v>
      </c>
      <c r="G283" s="24" t="s">
        <v>155</v>
      </c>
      <c r="H283" s="39"/>
      <c r="I283" s="22"/>
      <c r="J283" s="16">
        <f t="shared" si="87"/>
        <v>0</v>
      </c>
      <c r="K283" s="34">
        <f>SUM(K284:K289)</f>
        <v>0</v>
      </c>
      <c r="L283" s="34">
        <f t="shared" ref="L283:S283" si="89">SUM(L284:L289)</f>
        <v>0</v>
      </c>
      <c r="M283" s="34">
        <f t="shared" si="89"/>
        <v>0</v>
      </c>
      <c r="N283" s="34">
        <f t="shared" si="89"/>
        <v>0</v>
      </c>
      <c r="O283" s="34">
        <f t="shared" si="89"/>
        <v>0</v>
      </c>
      <c r="P283" s="34">
        <f t="shared" si="89"/>
        <v>0</v>
      </c>
      <c r="Q283" s="34">
        <f t="shared" si="89"/>
        <v>0</v>
      </c>
      <c r="R283" s="34">
        <f t="shared" si="89"/>
        <v>0</v>
      </c>
      <c r="S283" s="34">
        <f t="shared" si="89"/>
        <v>0</v>
      </c>
    </row>
    <row r="284" spans="1:19" x14ac:dyDescent="0.25">
      <c r="A284" s="11">
        <f t="shared" si="82"/>
        <v>284</v>
      </c>
      <c r="B284" s="22"/>
      <c r="C284" s="22"/>
      <c r="D284" s="22"/>
      <c r="E284" s="22"/>
      <c r="F284" s="35"/>
      <c r="G284" s="24" t="s">
        <v>31</v>
      </c>
      <c r="H284" s="39" t="s">
        <v>156</v>
      </c>
      <c r="I284" s="22"/>
      <c r="J284" s="16">
        <f t="shared" si="87"/>
        <v>0</v>
      </c>
      <c r="K284" s="40"/>
      <c r="L284" s="40"/>
      <c r="M284" s="40"/>
      <c r="N284" s="40"/>
      <c r="O284" s="40"/>
      <c r="P284" s="40"/>
      <c r="Q284" s="40"/>
      <c r="R284" s="40"/>
      <c r="S284" s="40"/>
    </row>
    <row r="285" spans="1:19" x14ac:dyDescent="0.25">
      <c r="A285" s="11">
        <f t="shared" si="82"/>
        <v>285</v>
      </c>
      <c r="B285" s="22"/>
      <c r="C285" s="22"/>
      <c r="D285" s="22"/>
      <c r="E285" s="22"/>
      <c r="F285" s="35"/>
      <c r="G285" s="24" t="s">
        <v>44</v>
      </c>
      <c r="H285" s="39" t="s">
        <v>157</v>
      </c>
      <c r="I285" s="22"/>
      <c r="J285" s="16">
        <f t="shared" si="87"/>
        <v>0</v>
      </c>
      <c r="K285" s="40"/>
      <c r="L285" s="40"/>
      <c r="M285" s="40"/>
      <c r="N285" s="40"/>
      <c r="O285" s="40"/>
      <c r="P285" s="40"/>
      <c r="Q285" s="40"/>
      <c r="R285" s="40"/>
      <c r="S285" s="40"/>
    </row>
    <row r="286" spans="1:19" x14ac:dyDescent="0.25">
      <c r="A286" s="11">
        <f t="shared" si="82"/>
        <v>286</v>
      </c>
      <c r="B286" s="22"/>
      <c r="C286" s="22"/>
      <c r="D286" s="22"/>
      <c r="E286" s="22"/>
      <c r="F286" s="35"/>
      <c r="G286" s="24" t="s">
        <v>33</v>
      </c>
      <c r="H286" s="39" t="s">
        <v>158</v>
      </c>
      <c r="I286" s="22"/>
      <c r="J286" s="16">
        <f t="shared" si="87"/>
        <v>0</v>
      </c>
      <c r="K286" s="40"/>
      <c r="L286" s="40"/>
      <c r="M286" s="40"/>
      <c r="N286" s="40"/>
      <c r="O286" s="40"/>
      <c r="P286" s="40"/>
      <c r="Q286" s="40"/>
      <c r="R286" s="40"/>
      <c r="S286" s="40"/>
    </row>
    <row r="287" spans="1:19" x14ac:dyDescent="0.25">
      <c r="A287" s="11">
        <f t="shared" si="82"/>
        <v>287</v>
      </c>
      <c r="B287" s="22"/>
      <c r="C287" s="22"/>
      <c r="D287" s="22"/>
      <c r="E287" s="22"/>
      <c r="F287" s="35"/>
      <c r="G287" s="24" t="s">
        <v>35</v>
      </c>
      <c r="H287" s="39" t="s">
        <v>159</v>
      </c>
      <c r="I287" s="22"/>
      <c r="J287" s="16">
        <f t="shared" si="87"/>
        <v>0</v>
      </c>
      <c r="K287" s="40"/>
      <c r="L287" s="40"/>
      <c r="M287" s="40"/>
      <c r="N287" s="40"/>
      <c r="O287" s="40"/>
      <c r="P287" s="40"/>
      <c r="Q287" s="40"/>
      <c r="R287" s="40"/>
      <c r="S287" s="40"/>
    </row>
    <row r="288" spans="1:19" x14ac:dyDescent="0.25">
      <c r="A288" s="11">
        <f t="shared" si="82"/>
        <v>288</v>
      </c>
      <c r="B288" s="22"/>
      <c r="C288" s="22"/>
      <c r="D288" s="22"/>
      <c r="E288" s="22"/>
      <c r="F288" s="35"/>
      <c r="G288" s="24" t="s">
        <v>37</v>
      </c>
      <c r="H288" s="39" t="s">
        <v>160</v>
      </c>
      <c r="I288" s="22"/>
      <c r="J288" s="16">
        <f t="shared" si="87"/>
        <v>0</v>
      </c>
      <c r="K288" s="40"/>
      <c r="L288" s="40"/>
      <c r="M288" s="40"/>
      <c r="N288" s="40"/>
      <c r="O288" s="40"/>
      <c r="P288" s="40"/>
      <c r="Q288" s="40"/>
      <c r="R288" s="40"/>
      <c r="S288" s="40"/>
    </row>
    <row r="289" spans="1:19" x14ac:dyDescent="0.25">
      <c r="A289" s="11">
        <f t="shared" si="82"/>
        <v>289</v>
      </c>
      <c r="B289" s="22"/>
      <c r="C289" s="22"/>
      <c r="D289" s="22"/>
      <c r="E289" s="22"/>
      <c r="F289" s="35"/>
      <c r="G289" s="24" t="s">
        <v>39</v>
      </c>
      <c r="H289" s="39" t="s">
        <v>161</v>
      </c>
      <c r="I289" s="22"/>
      <c r="J289" s="16">
        <f t="shared" si="87"/>
        <v>0</v>
      </c>
      <c r="K289" s="40"/>
      <c r="L289" s="40"/>
      <c r="M289" s="40"/>
      <c r="N289" s="40"/>
      <c r="O289" s="40"/>
      <c r="P289" s="40"/>
      <c r="Q289" s="40"/>
      <c r="R289" s="40"/>
      <c r="S289" s="40"/>
    </row>
    <row r="290" spans="1:19" x14ac:dyDescent="0.25">
      <c r="A290" s="11">
        <f t="shared" si="82"/>
        <v>290</v>
      </c>
      <c r="B290" s="22"/>
      <c r="C290" s="22"/>
      <c r="D290" s="22"/>
      <c r="E290" s="22"/>
      <c r="F290" s="35" t="s">
        <v>41</v>
      </c>
      <c r="G290" s="24" t="s">
        <v>162</v>
      </c>
      <c r="H290" s="39"/>
      <c r="I290" s="22"/>
      <c r="J290" s="16">
        <f t="shared" si="87"/>
        <v>0</v>
      </c>
      <c r="K290" s="34">
        <f>SUM(K291:K296)</f>
        <v>0</v>
      </c>
      <c r="L290" s="34">
        <f t="shared" ref="L290:S290" si="90">SUM(L291:L296)</f>
        <v>0</v>
      </c>
      <c r="M290" s="34">
        <f t="shared" si="90"/>
        <v>0</v>
      </c>
      <c r="N290" s="34">
        <f t="shared" si="90"/>
        <v>0</v>
      </c>
      <c r="O290" s="34">
        <f t="shared" si="90"/>
        <v>0</v>
      </c>
      <c r="P290" s="34">
        <f t="shared" si="90"/>
        <v>0</v>
      </c>
      <c r="Q290" s="34">
        <f t="shared" si="90"/>
        <v>0</v>
      </c>
      <c r="R290" s="34">
        <f t="shared" si="90"/>
        <v>0</v>
      </c>
      <c r="S290" s="34">
        <f t="shared" si="90"/>
        <v>0</v>
      </c>
    </row>
    <row r="291" spans="1:19" x14ac:dyDescent="0.25">
      <c r="A291" s="11">
        <f t="shared" si="82"/>
        <v>291</v>
      </c>
      <c r="B291" s="22"/>
      <c r="C291" s="22"/>
      <c r="D291" s="22"/>
      <c r="E291" s="22"/>
      <c r="F291" s="35"/>
      <c r="G291" s="24" t="s">
        <v>31</v>
      </c>
      <c r="H291" s="39" t="s">
        <v>156</v>
      </c>
      <c r="I291" s="22"/>
      <c r="J291" s="16">
        <f t="shared" si="87"/>
        <v>0</v>
      </c>
      <c r="K291" s="40"/>
      <c r="L291" s="40"/>
      <c r="M291" s="40"/>
      <c r="N291" s="40"/>
      <c r="O291" s="40"/>
      <c r="P291" s="40"/>
      <c r="Q291" s="40"/>
      <c r="R291" s="40"/>
      <c r="S291" s="40"/>
    </row>
    <row r="292" spans="1:19" x14ac:dyDescent="0.25">
      <c r="A292" s="11">
        <f t="shared" si="82"/>
        <v>292</v>
      </c>
      <c r="B292" s="22"/>
      <c r="C292" s="22"/>
      <c r="D292" s="22"/>
      <c r="E292" s="22"/>
      <c r="F292" s="35"/>
      <c r="G292" s="24" t="s">
        <v>44</v>
      </c>
      <c r="H292" s="39" t="s">
        <v>157</v>
      </c>
      <c r="I292" s="22"/>
      <c r="J292" s="16">
        <f t="shared" si="87"/>
        <v>0</v>
      </c>
      <c r="K292" s="40"/>
      <c r="L292" s="40"/>
      <c r="M292" s="40"/>
      <c r="N292" s="40"/>
      <c r="O292" s="40"/>
      <c r="P292" s="40"/>
      <c r="Q292" s="40"/>
      <c r="R292" s="40"/>
      <c r="S292" s="40"/>
    </row>
    <row r="293" spans="1:19" x14ac:dyDescent="0.25">
      <c r="A293" s="11">
        <f t="shared" si="82"/>
        <v>293</v>
      </c>
      <c r="B293" s="22"/>
      <c r="C293" s="22"/>
      <c r="D293" s="22"/>
      <c r="E293" s="22"/>
      <c r="F293" s="35"/>
      <c r="G293" s="24" t="s">
        <v>33</v>
      </c>
      <c r="H293" s="39" t="s">
        <v>158</v>
      </c>
      <c r="I293" s="22"/>
      <c r="J293" s="16">
        <f t="shared" si="87"/>
        <v>0</v>
      </c>
      <c r="K293" s="40"/>
      <c r="L293" s="40"/>
      <c r="M293" s="40"/>
      <c r="N293" s="40"/>
      <c r="O293" s="40"/>
      <c r="P293" s="40"/>
      <c r="Q293" s="40"/>
      <c r="R293" s="40"/>
      <c r="S293" s="40"/>
    </row>
    <row r="294" spans="1:19" x14ac:dyDescent="0.25">
      <c r="A294" s="11">
        <f t="shared" si="82"/>
        <v>294</v>
      </c>
      <c r="B294" s="22"/>
      <c r="C294" s="22"/>
      <c r="D294" s="22"/>
      <c r="E294" s="22"/>
      <c r="F294" s="35"/>
      <c r="G294" s="24" t="s">
        <v>35</v>
      </c>
      <c r="H294" s="39" t="s">
        <v>159</v>
      </c>
      <c r="I294" s="22"/>
      <c r="J294" s="16">
        <f t="shared" si="87"/>
        <v>0</v>
      </c>
      <c r="K294" s="40"/>
      <c r="L294" s="40"/>
      <c r="M294" s="40"/>
      <c r="N294" s="40"/>
      <c r="O294" s="40"/>
      <c r="P294" s="40"/>
      <c r="Q294" s="40"/>
      <c r="R294" s="40"/>
      <c r="S294" s="40"/>
    </row>
    <row r="295" spans="1:19" x14ac:dyDescent="0.25">
      <c r="A295" s="11">
        <f t="shared" si="82"/>
        <v>295</v>
      </c>
      <c r="B295" s="22"/>
      <c r="C295" s="22"/>
      <c r="D295" s="22"/>
      <c r="E295" s="22"/>
      <c r="F295" s="35"/>
      <c r="G295" s="24" t="s">
        <v>37</v>
      </c>
      <c r="H295" s="39" t="s">
        <v>160</v>
      </c>
      <c r="I295" s="22"/>
      <c r="J295" s="16">
        <f t="shared" si="87"/>
        <v>0</v>
      </c>
      <c r="K295" s="40"/>
      <c r="L295" s="40"/>
      <c r="M295" s="40"/>
      <c r="N295" s="40"/>
      <c r="O295" s="40"/>
      <c r="P295" s="40"/>
      <c r="Q295" s="40"/>
      <c r="R295" s="40"/>
      <c r="S295" s="40"/>
    </row>
    <row r="296" spans="1:19" x14ac:dyDescent="0.25">
      <c r="A296" s="11">
        <f t="shared" si="82"/>
        <v>296</v>
      </c>
      <c r="B296" s="22"/>
      <c r="C296" s="22"/>
      <c r="D296" s="22"/>
      <c r="E296" s="22"/>
      <c r="F296" s="35"/>
      <c r="G296" s="24" t="s">
        <v>39</v>
      </c>
      <c r="H296" s="39" t="s">
        <v>161</v>
      </c>
      <c r="I296" s="22"/>
      <c r="J296" s="16">
        <f t="shared" si="87"/>
        <v>0</v>
      </c>
      <c r="K296" s="40"/>
      <c r="L296" s="40"/>
      <c r="M296" s="40"/>
      <c r="N296" s="40"/>
      <c r="O296" s="40"/>
      <c r="P296" s="40"/>
      <c r="Q296" s="40"/>
      <c r="R296" s="40"/>
      <c r="S296" s="40"/>
    </row>
    <row r="297" spans="1:19" x14ac:dyDescent="0.25">
      <c r="A297" s="11">
        <f t="shared" si="82"/>
        <v>297</v>
      </c>
      <c r="B297" s="22"/>
      <c r="C297" s="22"/>
      <c r="D297" s="22"/>
      <c r="E297" s="22"/>
      <c r="F297" s="35" t="s">
        <v>63</v>
      </c>
      <c r="G297" s="24" t="s">
        <v>163</v>
      </c>
      <c r="H297" s="39"/>
      <c r="I297" s="22"/>
      <c r="J297" s="16">
        <f t="shared" si="87"/>
        <v>0</v>
      </c>
      <c r="K297" s="34">
        <f>SUM(K298:K303)</f>
        <v>0</v>
      </c>
      <c r="L297" s="34">
        <f t="shared" ref="L297:S297" si="91">SUM(L298:L303)</f>
        <v>0</v>
      </c>
      <c r="M297" s="34">
        <f t="shared" si="91"/>
        <v>0</v>
      </c>
      <c r="N297" s="34">
        <f t="shared" si="91"/>
        <v>0</v>
      </c>
      <c r="O297" s="34">
        <f t="shared" si="91"/>
        <v>0</v>
      </c>
      <c r="P297" s="34">
        <f t="shared" si="91"/>
        <v>0</v>
      </c>
      <c r="Q297" s="34">
        <f t="shared" si="91"/>
        <v>0</v>
      </c>
      <c r="R297" s="34">
        <f t="shared" si="91"/>
        <v>0</v>
      </c>
      <c r="S297" s="34">
        <f t="shared" si="91"/>
        <v>0</v>
      </c>
    </row>
    <row r="298" spans="1:19" x14ac:dyDescent="0.25">
      <c r="A298" s="11">
        <f t="shared" si="82"/>
        <v>298</v>
      </c>
      <c r="B298" s="22"/>
      <c r="C298" s="22"/>
      <c r="D298" s="22"/>
      <c r="E298" s="22"/>
      <c r="F298" s="35"/>
      <c r="G298" s="24" t="s">
        <v>31</v>
      </c>
      <c r="H298" s="39" t="s">
        <v>156</v>
      </c>
      <c r="I298" s="22"/>
      <c r="J298" s="16">
        <f t="shared" si="87"/>
        <v>0</v>
      </c>
      <c r="K298" s="40"/>
      <c r="L298" s="40"/>
      <c r="M298" s="40"/>
      <c r="N298" s="40"/>
      <c r="O298" s="40"/>
      <c r="P298" s="40"/>
      <c r="Q298" s="40"/>
      <c r="R298" s="40"/>
      <c r="S298" s="40"/>
    </row>
    <row r="299" spans="1:19" x14ac:dyDescent="0.25">
      <c r="A299" s="11">
        <f t="shared" si="82"/>
        <v>299</v>
      </c>
      <c r="B299" s="22"/>
      <c r="C299" s="22"/>
      <c r="D299" s="22"/>
      <c r="E299" s="22"/>
      <c r="F299" s="35"/>
      <c r="G299" s="24" t="s">
        <v>44</v>
      </c>
      <c r="H299" s="39" t="s">
        <v>157</v>
      </c>
      <c r="I299" s="22"/>
      <c r="J299" s="16">
        <f t="shared" si="87"/>
        <v>0</v>
      </c>
      <c r="K299" s="40"/>
      <c r="L299" s="40"/>
      <c r="M299" s="40"/>
      <c r="N299" s="40"/>
      <c r="O299" s="40"/>
      <c r="P299" s="40"/>
      <c r="Q299" s="40"/>
      <c r="R299" s="40"/>
      <c r="S299" s="40"/>
    </row>
    <row r="300" spans="1:19" x14ac:dyDescent="0.25">
      <c r="A300" s="11">
        <f t="shared" si="82"/>
        <v>300</v>
      </c>
      <c r="B300" s="22"/>
      <c r="C300" s="22"/>
      <c r="D300" s="22"/>
      <c r="E300" s="22"/>
      <c r="F300" s="35"/>
      <c r="G300" s="24" t="s">
        <v>33</v>
      </c>
      <c r="H300" s="39" t="s">
        <v>158</v>
      </c>
      <c r="I300" s="22"/>
      <c r="J300" s="16">
        <f t="shared" si="87"/>
        <v>0</v>
      </c>
      <c r="K300" s="40"/>
      <c r="L300" s="40"/>
      <c r="M300" s="40"/>
      <c r="N300" s="40"/>
      <c r="O300" s="40"/>
      <c r="P300" s="40"/>
      <c r="Q300" s="40"/>
      <c r="R300" s="40"/>
      <c r="S300" s="40"/>
    </row>
    <row r="301" spans="1:19" x14ac:dyDescent="0.25">
      <c r="A301" s="11">
        <f t="shared" si="82"/>
        <v>301</v>
      </c>
      <c r="B301" s="22"/>
      <c r="C301" s="22"/>
      <c r="D301" s="22"/>
      <c r="E301" s="22"/>
      <c r="F301" s="35"/>
      <c r="G301" s="24" t="s">
        <v>35</v>
      </c>
      <c r="H301" s="39" t="s">
        <v>159</v>
      </c>
      <c r="I301" s="22"/>
      <c r="J301" s="16">
        <f t="shared" si="87"/>
        <v>0</v>
      </c>
      <c r="K301" s="40"/>
      <c r="L301" s="40"/>
      <c r="M301" s="40"/>
      <c r="N301" s="40"/>
      <c r="O301" s="40"/>
      <c r="P301" s="40"/>
      <c r="Q301" s="40"/>
      <c r="R301" s="40"/>
      <c r="S301" s="40"/>
    </row>
    <row r="302" spans="1:19" x14ac:dyDescent="0.25">
      <c r="A302" s="11">
        <f t="shared" si="82"/>
        <v>302</v>
      </c>
      <c r="B302" s="22"/>
      <c r="C302" s="22"/>
      <c r="D302" s="22"/>
      <c r="E302" s="22"/>
      <c r="F302" s="35"/>
      <c r="G302" s="24" t="s">
        <v>37</v>
      </c>
      <c r="H302" s="39" t="s">
        <v>160</v>
      </c>
      <c r="I302" s="22"/>
      <c r="J302" s="16">
        <f t="shared" si="87"/>
        <v>0</v>
      </c>
      <c r="K302" s="40"/>
      <c r="L302" s="40"/>
      <c r="M302" s="40"/>
      <c r="N302" s="40"/>
      <c r="O302" s="40"/>
      <c r="P302" s="40"/>
      <c r="Q302" s="40"/>
      <c r="R302" s="40"/>
      <c r="S302" s="40"/>
    </row>
    <row r="303" spans="1:19" x14ac:dyDescent="0.25">
      <c r="A303" s="11">
        <f t="shared" si="82"/>
        <v>303</v>
      </c>
      <c r="B303" s="22"/>
      <c r="C303" s="22"/>
      <c r="D303" s="22"/>
      <c r="E303" s="22"/>
      <c r="F303" s="35"/>
      <c r="G303" s="24" t="s">
        <v>39</v>
      </c>
      <c r="H303" s="39" t="s">
        <v>161</v>
      </c>
      <c r="I303" s="22"/>
      <c r="J303" s="16">
        <f t="shared" si="87"/>
        <v>0</v>
      </c>
      <c r="K303" s="40"/>
      <c r="L303" s="40"/>
      <c r="M303" s="40"/>
      <c r="N303" s="40"/>
      <c r="O303" s="40"/>
      <c r="P303" s="40"/>
      <c r="Q303" s="40"/>
      <c r="R303" s="40"/>
      <c r="S303" s="40"/>
    </row>
    <row r="304" spans="1:19" x14ac:dyDescent="0.25">
      <c r="A304" s="11">
        <f t="shared" si="82"/>
        <v>304</v>
      </c>
      <c r="B304" s="22"/>
      <c r="C304" s="22"/>
      <c r="D304" s="22"/>
      <c r="E304" s="22"/>
      <c r="F304" s="35" t="s">
        <v>65</v>
      </c>
      <c r="G304" s="24" t="s">
        <v>164</v>
      </c>
      <c r="H304" s="39"/>
      <c r="I304" s="22"/>
      <c r="J304" s="16">
        <f t="shared" si="87"/>
        <v>0</v>
      </c>
      <c r="K304" s="34">
        <f>SUM(K305:K308)</f>
        <v>0</v>
      </c>
      <c r="L304" s="34">
        <f t="shared" ref="L304:S304" si="92">SUM(L305:L308)</f>
        <v>0</v>
      </c>
      <c r="M304" s="34">
        <f t="shared" si="92"/>
        <v>0</v>
      </c>
      <c r="N304" s="34">
        <f t="shared" si="92"/>
        <v>0</v>
      </c>
      <c r="O304" s="34">
        <f t="shared" si="92"/>
        <v>0</v>
      </c>
      <c r="P304" s="34">
        <f t="shared" si="92"/>
        <v>0</v>
      </c>
      <c r="Q304" s="34">
        <f t="shared" si="92"/>
        <v>0</v>
      </c>
      <c r="R304" s="34">
        <f t="shared" si="92"/>
        <v>0</v>
      </c>
      <c r="S304" s="34">
        <f t="shared" si="92"/>
        <v>0</v>
      </c>
    </row>
    <row r="305" spans="1:19" x14ac:dyDescent="0.25">
      <c r="A305" s="11">
        <f t="shared" si="82"/>
        <v>305</v>
      </c>
      <c r="B305" s="22"/>
      <c r="C305" s="22"/>
      <c r="D305" s="22"/>
      <c r="E305" s="22"/>
      <c r="F305" s="35"/>
      <c r="G305" s="24" t="s">
        <v>31</v>
      </c>
      <c r="H305" s="39" t="str">
        <f>'[1]טופס 106 חודשי'!$H$305</f>
        <v>שכבת חוב (Tranch) בדירוג AA- ומעלה</v>
      </c>
      <c r="I305" s="22"/>
      <c r="J305" s="16">
        <f t="shared" si="87"/>
        <v>0</v>
      </c>
      <c r="K305" s="40"/>
      <c r="L305" s="40"/>
      <c r="M305" s="40"/>
      <c r="N305" s="40"/>
      <c r="O305" s="40"/>
      <c r="P305" s="40"/>
      <c r="Q305" s="40"/>
      <c r="R305" s="40"/>
      <c r="S305" s="40"/>
    </row>
    <row r="306" spans="1:19" x14ac:dyDescent="0.25">
      <c r="A306" s="11">
        <f t="shared" si="82"/>
        <v>306</v>
      </c>
      <c r="B306" s="22"/>
      <c r="C306" s="22"/>
      <c r="D306" s="22"/>
      <c r="E306" s="22"/>
      <c r="F306" s="35"/>
      <c r="G306" s="24" t="s">
        <v>44</v>
      </c>
      <c r="H306" s="39" t="str">
        <f>'[1]טופס 106 חודשי'!$H$306</f>
        <v xml:space="preserve">שכבת חוב (Tranch) בדירוג BBB- ועד A+ </v>
      </c>
      <c r="I306" s="22"/>
      <c r="J306" s="16">
        <f t="shared" si="87"/>
        <v>0</v>
      </c>
      <c r="K306" s="40"/>
      <c r="L306" s="40"/>
      <c r="M306" s="40"/>
      <c r="N306" s="40"/>
      <c r="O306" s="40"/>
      <c r="P306" s="40"/>
      <c r="Q306" s="40"/>
      <c r="R306" s="40"/>
      <c r="S306" s="40"/>
    </row>
    <row r="307" spans="1:19" x14ac:dyDescent="0.25">
      <c r="A307" s="11">
        <f t="shared" si="82"/>
        <v>307</v>
      </c>
      <c r="B307" s="22"/>
      <c r="C307" s="22"/>
      <c r="D307" s="22"/>
      <c r="E307" s="22"/>
      <c r="F307" s="35"/>
      <c r="G307" s="24" t="s">
        <v>33</v>
      </c>
      <c r="H307" s="39" t="str">
        <f>'[1]טופס 106 חודשי'!$H$307</f>
        <v>שכבת חוב (Tranch) בדירוג BB ומטה</v>
      </c>
      <c r="I307" s="22"/>
      <c r="J307" s="16">
        <f t="shared" si="87"/>
        <v>0</v>
      </c>
      <c r="K307" s="40"/>
      <c r="L307" s="40"/>
      <c r="M307" s="40"/>
      <c r="N307" s="40"/>
      <c r="O307" s="40"/>
      <c r="P307" s="40"/>
      <c r="Q307" s="40"/>
      <c r="R307" s="40"/>
      <c r="S307" s="40"/>
    </row>
    <row r="308" spans="1:19" x14ac:dyDescent="0.25">
      <c r="A308" s="11">
        <f t="shared" si="82"/>
        <v>308</v>
      </c>
      <c r="B308" s="22"/>
      <c r="C308" s="22"/>
      <c r="D308" s="22"/>
      <c r="E308" s="22"/>
      <c r="F308" s="35"/>
      <c r="G308" s="24" t="s">
        <v>35</v>
      </c>
      <c r="H308" s="39" t="str">
        <f>'[1]טופס 106 חודשי'!$H$308</f>
        <v>שכבת הון (Equity Tranch)</v>
      </c>
      <c r="I308" s="22"/>
      <c r="J308" s="16">
        <f t="shared" si="87"/>
        <v>0</v>
      </c>
      <c r="K308" s="40"/>
      <c r="L308" s="40"/>
      <c r="M308" s="40"/>
      <c r="N308" s="40"/>
      <c r="O308" s="40"/>
      <c r="P308" s="40"/>
      <c r="Q308" s="40"/>
      <c r="R308" s="40"/>
      <c r="S308" s="40"/>
    </row>
    <row r="309" spans="1:19" x14ac:dyDescent="0.25">
      <c r="A309" s="11">
        <f t="shared" si="82"/>
        <v>309</v>
      </c>
      <c r="B309" s="22"/>
      <c r="C309" s="22"/>
      <c r="D309" s="22"/>
      <c r="E309" s="22"/>
      <c r="F309" s="33" t="s">
        <v>42</v>
      </c>
      <c r="G309" s="22"/>
      <c r="H309" s="22"/>
      <c r="I309" s="22"/>
      <c r="J309" s="51">
        <f t="shared" si="87"/>
        <v>0</v>
      </c>
      <c r="K309" s="52">
        <f>SUM(K310:K335)/2</f>
        <v>0</v>
      </c>
      <c r="L309" s="52">
        <f t="shared" ref="L309:S309" si="93">SUM(L310:L335)/2</f>
        <v>0</v>
      </c>
      <c r="M309" s="52">
        <f t="shared" si="93"/>
        <v>0</v>
      </c>
      <c r="N309" s="52">
        <f t="shared" si="93"/>
        <v>0</v>
      </c>
      <c r="O309" s="52">
        <f t="shared" si="93"/>
        <v>0</v>
      </c>
      <c r="P309" s="52">
        <f t="shared" si="93"/>
        <v>0</v>
      </c>
      <c r="Q309" s="52">
        <f t="shared" si="93"/>
        <v>0</v>
      </c>
      <c r="R309" s="52">
        <f t="shared" si="93"/>
        <v>0</v>
      </c>
      <c r="S309" s="52">
        <f t="shared" si="93"/>
        <v>0</v>
      </c>
    </row>
    <row r="310" spans="1:19" x14ac:dyDescent="0.25">
      <c r="A310" s="11">
        <f t="shared" si="82"/>
        <v>310</v>
      </c>
      <c r="B310" s="22"/>
      <c r="C310" s="22"/>
      <c r="D310" s="22"/>
      <c r="E310" s="22"/>
      <c r="F310" s="35" t="s">
        <v>29</v>
      </c>
      <c r="G310" s="36" t="s">
        <v>155</v>
      </c>
      <c r="H310" s="22"/>
      <c r="I310" s="22"/>
      <c r="J310" s="16">
        <f t="shared" si="87"/>
        <v>0</v>
      </c>
      <c r="K310" s="34">
        <f>SUM(K311:K316)</f>
        <v>0</v>
      </c>
      <c r="L310" s="34">
        <f t="shared" ref="L310:S310" si="94">SUM(L311:L316)</f>
        <v>0</v>
      </c>
      <c r="M310" s="34">
        <f t="shared" si="94"/>
        <v>0</v>
      </c>
      <c r="N310" s="34">
        <f t="shared" si="94"/>
        <v>0</v>
      </c>
      <c r="O310" s="34">
        <f t="shared" si="94"/>
        <v>0</v>
      </c>
      <c r="P310" s="34">
        <f t="shared" si="94"/>
        <v>0</v>
      </c>
      <c r="Q310" s="34">
        <f t="shared" si="94"/>
        <v>0</v>
      </c>
      <c r="R310" s="34">
        <f t="shared" si="94"/>
        <v>0</v>
      </c>
      <c r="S310" s="34">
        <f t="shared" si="94"/>
        <v>0</v>
      </c>
    </row>
    <row r="311" spans="1:19" x14ac:dyDescent="0.25">
      <c r="A311" s="11">
        <f t="shared" si="82"/>
        <v>311</v>
      </c>
      <c r="B311" s="22"/>
      <c r="C311" s="22"/>
      <c r="D311" s="22"/>
      <c r="E311" s="22"/>
      <c r="F311" s="35"/>
      <c r="G311" s="24" t="s">
        <v>31</v>
      </c>
      <c r="H311" s="39" t="s">
        <v>156</v>
      </c>
      <c r="I311" s="22"/>
      <c r="J311" s="16">
        <f t="shared" si="87"/>
        <v>0</v>
      </c>
      <c r="K311" s="40"/>
      <c r="L311" s="40"/>
      <c r="M311" s="40"/>
      <c r="N311" s="40"/>
      <c r="O311" s="40"/>
      <c r="P311" s="40"/>
      <c r="Q311" s="40"/>
      <c r="R311" s="40"/>
      <c r="S311" s="40"/>
    </row>
    <row r="312" spans="1:19" x14ac:dyDescent="0.25">
      <c r="A312" s="11">
        <f t="shared" si="82"/>
        <v>312</v>
      </c>
      <c r="B312" s="22"/>
      <c r="C312" s="22"/>
      <c r="D312" s="22"/>
      <c r="E312" s="22"/>
      <c r="F312" s="35"/>
      <c r="G312" s="24" t="s">
        <v>44</v>
      </c>
      <c r="H312" s="39" t="s">
        <v>157</v>
      </c>
      <c r="I312" s="22"/>
      <c r="J312" s="16">
        <f t="shared" si="87"/>
        <v>0</v>
      </c>
      <c r="K312" s="40"/>
      <c r="L312" s="40"/>
      <c r="M312" s="40"/>
      <c r="N312" s="40"/>
      <c r="O312" s="40"/>
      <c r="P312" s="40"/>
      <c r="Q312" s="40"/>
      <c r="R312" s="40"/>
      <c r="S312" s="40"/>
    </row>
    <row r="313" spans="1:19" x14ac:dyDescent="0.25">
      <c r="A313" s="11">
        <f t="shared" si="82"/>
        <v>313</v>
      </c>
      <c r="B313" s="22"/>
      <c r="C313" s="22"/>
      <c r="D313" s="22"/>
      <c r="E313" s="22"/>
      <c r="F313" s="35"/>
      <c r="G313" s="24" t="s">
        <v>33</v>
      </c>
      <c r="H313" s="39" t="s">
        <v>158</v>
      </c>
      <c r="I313" s="22"/>
      <c r="J313" s="16">
        <f t="shared" si="87"/>
        <v>0</v>
      </c>
      <c r="K313" s="40"/>
      <c r="L313" s="40"/>
      <c r="M313" s="40"/>
      <c r="N313" s="40"/>
      <c r="O313" s="40"/>
      <c r="P313" s="40"/>
      <c r="Q313" s="40"/>
      <c r="R313" s="40"/>
      <c r="S313" s="40"/>
    </row>
    <row r="314" spans="1:19" x14ac:dyDescent="0.25">
      <c r="A314" s="11">
        <f t="shared" si="82"/>
        <v>314</v>
      </c>
      <c r="B314" s="22"/>
      <c r="C314" s="22"/>
      <c r="D314" s="22"/>
      <c r="E314" s="22"/>
      <c r="F314" s="35"/>
      <c r="G314" s="24" t="s">
        <v>35</v>
      </c>
      <c r="H314" s="39" t="s">
        <v>159</v>
      </c>
      <c r="I314" s="22"/>
      <c r="J314" s="16">
        <f t="shared" si="87"/>
        <v>0</v>
      </c>
      <c r="K314" s="40"/>
      <c r="L314" s="40"/>
      <c r="M314" s="40"/>
      <c r="N314" s="40"/>
      <c r="O314" s="40"/>
      <c r="P314" s="40"/>
      <c r="Q314" s="40"/>
      <c r="R314" s="40"/>
      <c r="S314" s="40"/>
    </row>
    <row r="315" spans="1:19" x14ac:dyDescent="0.25">
      <c r="A315" s="11">
        <f t="shared" si="82"/>
        <v>315</v>
      </c>
      <c r="B315" s="22"/>
      <c r="C315" s="22"/>
      <c r="D315" s="22"/>
      <c r="E315" s="22"/>
      <c r="F315" s="37"/>
      <c r="G315" s="24" t="s">
        <v>37</v>
      </c>
      <c r="H315" s="39" t="s">
        <v>160</v>
      </c>
      <c r="I315" s="24"/>
      <c r="J315" s="16">
        <f t="shared" si="87"/>
        <v>0</v>
      </c>
      <c r="K315" s="25"/>
      <c r="L315" s="40"/>
      <c r="M315" s="40"/>
      <c r="N315" s="25"/>
      <c r="O315" s="25"/>
      <c r="P315" s="25"/>
      <c r="Q315" s="25"/>
      <c r="R315" s="25"/>
      <c r="S315" s="25"/>
    </row>
    <row r="316" spans="1:19" x14ac:dyDescent="0.25">
      <c r="A316" s="11">
        <f t="shared" si="82"/>
        <v>316</v>
      </c>
      <c r="B316" s="22"/>
      <c r="C316" s="22"/>
      <c r="D316" s="22"/>
      <c r="E316" s="22"/>
      <c r="F316" s="37"/>
      <c r="G316" s="24" t="s">
        <v>39</v>
      </c>
      <c r="H316" s="39" t="s">
        <v>161</v>
      </c>
      <c r="I316" s="24"/>
      <c r="J316" s="16">
        <f t="shared" si="87"/>
        <v>0</v>
      </c>
      <c r="K316" s="25"/>
      <c r="L316" s="40"/>
      <c r="M316" s="40"/>
      <c r="N316" s="25"/>
      <c r="O316" s="25"/>
      <c r="P316" s="25"/>
      <c r="Q316" s="25"/>
      <c r="R316" s="25"/>
      <c r="S316" s="25"/>
    </row>
    <row r="317" spans="1:19" x14ac:dyDescent="0.25">
      <c r="A317" s="11">
        <f t="shared" si="82"/>
        <v>317</v>
      </c>
      <c r="B317" s="22"/>
      <c r="C317" s="22"/>
      <c r="D317" s="22"/>
      <c r="E317" s="22"/>
      <c r="F317" s="35" t="s">
        <v>41</v>
      </c>
      <c r="G317" s="36" t="s">
        <v>162</v>
      </c>
      <c r="H317" s="22"/>
      <c r="I317" s="22"/>
      <c r="J317" s="16">
        <f t="shared" si="87"/>
        <v>0</v>
      </c>
      <c r="K317" s="34">
        <f>SUM(K318:K323)</f>
        <v>0</v>
      </c>
      <c r="L317" s="34">
        <f t="shared" ref="L317:S317" si="95">SUM(L318:L323)</f>
        <v>0</v>
      </c>
      <c r="M317" s="34">
        <f t="shared" si="95"/>
        <v>0</v>
      </c>
      <c r="N317" s="34">
        <f t="shared" si="95"/>
        <v>0</v>
      </c>
      <c r="O317" s="34">
        <f t="shared" si="95"/>
        <v>0</v>
      </c>
      <c r="P317" s="34">
        <f t="shared" si="95"/>
        <v>0</v>
      </c>
      <c r="Q317" s="34">
        <f t="shared" si="95"/>
        <v>0</v>
      </c>
      <c r="R317" s="34">
        <f t="shared" si="95"/>
        <v>0</v>
      </c>
      <c r="S317" s="34">
        <f t="shared" si="95"/>
        <v>0</v>
      </c>
    </row>
    <row r="318" spans="1:19" x14ac:dyDescent="0.25">
      <c r="A318" s="11">
        <f t="shared" si="82"/>
        <v>318</v>
      </c>
      <c r="B318" s="22"/>
      <c r="C318" s="22"/>
      <c r="D318" s="22"/>
      <c r="E318" s="22"/>
      <c r="F318" s="35"/>
      <c r="G318" s="24" t="s">
        <v>31</v>
      </c>
      <c r="H318" s="39" t="s">
        <v>156</v>
      </c>
      <c r="I318" s="22"/>
      <c r="J318" s="16">
        <f t="shared" si="87"/>
        <v>0</v>
      </c>
      <c r="K318" s="25"/>
      <c r="L318" s="40"/>
      <c r="M318" s="40"/>
      <c r="N318" s="40"/>
      <c r="O318" s="40"/>
      <c r="P318" s="40"/>
      <c r="Q318" s="40"/>
      <c r="R318" s="40"/>
      <c r="S318" s="40"/>
    </row>
    <row r="319" spans="1:19" x14ac:dyDescent="0.25">
      <c r="A319" s="11">
        <f t="shared" si="82"/>
        <v>319</v>
      </c>
      <c r="B319" s="22"/>
      <c r="C319" s="22"/>
      <c r="D319" s="22"/>
      <c r="E319" s="22"/>
      <c r="F319" s="35"/>
      <c r="G319" s="24" t="s">
        <v>44</v>
      </c>
      <c r="H319" s="39" t="s">
        <v>157</v>
      </c>
      <c r="I319" s="22"/>
      <c r="J319" s="16">
        <f t="shared" si="87"/>
        <v>0</v>
      </c>
      <c r="K319" s="25"/>
      <c r="L319" s="40"/>
      <c r="M319" s="40"/>
      <c r="N319" s="40"/>
      <c r="O319" s="40"/>
      <c r="P319" s="40"/>
      <c r="Q319" s="40"/>
      <c r="R319" s="40"/>
      <c r="S319" s="40"/>
    </row>
    <row r="320" spans="1:19" x14ac:dyDescent="0.25">
      <c r="A320" s="11">
        <f t="shared" si="82"/>
        <v>320</v>
      </c>
      <c r="B320" s="22"/>
      <c r="C320" s="22"/>
      <c r="D320" s="22"/>
      <c r="E320" s="22"/>
      <c r="F320" s="35"/>
      <c r="G320" s="24" t="s">
        <v>33</v>
      </c>
      <c r="H320" s="39" t="s">
        <v>158</v>
      </c>
      <c r="I320" s="22"/>
      <c r="J320" s="16">
        <f t="shared" si="87"/>
        <v>0</v>
      </c>
      <c r="K320" s="25"/>
      <c r="L320" s="40"/>
      <c r="M320" s="40"/>
      <c r="N320" s="40"/>
      <c r="O320" s="40"/>
      <c r="P320" s="40"/>
      <c r="Q320" s="40"/>
      <c r="R320" s="40"/>
      <c r="S320" s="40"/>
    </row>
    <row r="321" spans="1:19" x14ac:dyDescent="0.25">
      <c r="A321" s="11">
        <f t="shared" si="82"/>
        <v>321</v>
      </c>
      <c r="B321" s="22"/>
      <c r="C321" s="22"/>
      <c r="D321" s="22"/>
      <c r="E321" s="22"/>
      <c r="F321" s="35"/>
      <c r="G321" s="24" t="s">
        <v>35</v>
      </c>
      <c r="H321" s="39" t="s">
        <v>159</v>
      </c>
      <c r="I321" s="22"/>
      <c r="J321" s="16">
        <f t="shared" si="87"/>
        <v>0</v>
      </c>
      <c r="K321" s="25"/>
      <c r="L321" s="40"/>
      <c r="M321" s="40"/>
      <c r="N321" s="40"/>
      <c r="O321" s="40"/>
      <c r="P321" s="40"/>
      <c r="Q321" s="40"/>
      <c r="R321" s="40"/>
      <c r="S321" s="40"/>
    </row>
    <row r="322" spans="1:19" x14ac:dyDescent="0.25">
      <c r="A322" s="11">
        <f t="shared" si="82"/>
        <v>322</v>
      </c>
      <c r="B322" s="22"/>
      <c r="C322" s="22"/>
      <c r="D322" s="22"/>
      <c r="E322" s="22"/>
      <c r="F322" s="35"/>
      <c r="G322" s="24" t="s">
        <v>37</v>
      </c>
      <c r="H322" s="39" t="s">
        <v>160</v>
      </c>
      <c r="I322" s="24"/>
      <c r="J322" s="16">
        <f t="shared" si="87"/>
        <v>0</v>
      </c>
      <c r="K322" s="25"/>
      <c r="L322" s="40"/>
      <c r="M322" s="40"/>
      <c r="N322" s="25"/>
      <c r="O322" s="25"/>
      <c r="P322" s="25"/>
      <c r="Q322" s="25"/>
      <c r="R322" s="25"/>
      <c r="S322" s="25"/>
    </row>
    <row r="323" spans="1:19" x14ac:dyDescent="0.25">
      <c r="A323" s="11">
        <f t="shared" si="82"/>
        <v>323</v>
      </c>
      <c r="B323" s="22"/>
      <c r="C323" s="22"/>
      <c r="D323" s="22"/>
      <c r="E323" s="22"/>
      <c r="F323" s="37"/>
      <c r="G323" s="24" t="s">
        <v>39</v>
      </c>
      <c r="H323" s="39" t="s">
        <v>161</v>
      </c>
      <c r="I323" s="24"/>
      <c r="J323" s="16">
        <f t="shared" si="87"/>
        <v>0</v>
      </c>
      <c r="K323" s="25"/>
      <c r="L323" s="40"/>
      <c r="M323" s="40"/>
      <c r="N323" s="25"/>
      <c r="O323" s="25"/>
      <c r="P323" s="25"/>
      <c r="Q323" s="25"/>
      <c r="R323" s="25"/>
      <c r="S323" s="25"/>
    </row>
    <row r="324" spans="1:19" x14ac:dyDescent="0.25">
      <c r="A324" s="11">
        <f t="shared" si="82"/>
        <v>324</v>
      </c>
      <c r="B324" s="22"/>
      <c r="C324" s="22"/>
      <c r="D324" s="22"/>
      <c r="E324" s="22"/>
      <c r="F324" s="35" t="s">
        <v>63</v>
      </c>
      <c r="G324" s="36" t="s">
        <v>163</v>
      </c>
      <c r="H324" s="22"/>
      <c r="I324" s="22"/>
      <c r="J324" s="16">
        <f t="shared" si="87"/>
        <v>0</v>
      </c>
      <c r="K324" s="34">
        <f>SUM(K325:K330)</f>
        <v>0</v>
      </c>
      <c r="L324" s="34">
        <f t="shared" ref="L324:S324" si="96">SUM(L325:L330)</f>
        <v>0</v>
      </c>
      <c r="M324" s="34">
        <f t="shared" si="96"/>
        <v>0</v>
      </c>
      <c r="N324" s="34">
        <f t="shared" si="96"/>
        <v>0</v>
      </c>
      <c r="O324" s="34">
        <f t="shared" si="96"/>
        <v>0</v>
      </c>
      <c r="P324" s="34">
        <f t="shared" si="96"/>
        <v>0</v>
      </c>
      <c r="Q324" s="34">
        <f t="shared" si="96"/>
        <v>0</v>
      </c>
      <c r="R324" s="34">
        <f t="shared" si="96"/>
        <v>0</v>
      </c>
      <c r="S324" s="34">
        <f t="shared" si="96"/>
        <v>0</v>
      </c>
    </row>
    <row r="325" spans="1:19" x14ac:dyDescent="0.25">
      <c r="A325" s="11">
        <f t="shared" si="82"/>
        <v>325</v>
      </c>
      <c r="B325" s="22"/>
      <c r="C325" s="22"/>
      <c r="D325" s="22"/>
      <c r="E325" s="22"/>
      <c r="F325" s="35"/>
      <c r="G325" s="24" t="s">
        <v>31</v>
      </c>
      <c r="H325" s="39" t="s">
        <v>156</v>
      </c>
      <c r="I325" s="22"/>
      <c r="J325" s="16">
        <f t="shared" si="87"/>
        <v>0</v>
      </c>
      <c r="K325" s="25"/>
      <c r="L325" s="40"/>
      <c r="M325" s="40"/>
      <c r="N325" s="40"/>
      <c r="O325" s="40"/>
      <c r="P325" s="40"/>
      <c r="Q325" s="40"/>
      <c r="R325" s="40"/>
      <c r="S325" s="40"/>
    </row>
    <row r="326" spans="1:19" x14ac:dyDescent="0.25">
      <c r="A326" s="11">
        <f t="shared" si="82"/>
        <v>326</v>
      </c>
      <c r="B326" s="22"/>
      <c r="C326" s="22"/>
      <c r="D326" s="22"/>
      <c r="E326" s="22"/>
      <c r="F326" s="35"/>
      <c r="G326" s="24" t="s">
        <v>44</v>
      </c>
      <c r="H326" s="39" t="s">
        <v>157</v>
      </c>
      <c r="I326" s="22"/>
      <c r="J326" s="16">
        <f t="shared" si="87"/>
        <v>0</v>
      </c>
      <c r="K326" s="25"/>
      <c r="L326" s="40"/>
      <c r="M326" s="40"/>
      <c r="N326" s="40"/>
      <c r="O326" s="40"/>
      <c r="P326" s="40"/>
      <c r="Q326" s="40"/>
      <c r="R326" s="40"/>
      <c r="S326" s="40"/>
    </row>
    <row r="327" spans="1:19" x14ac:dyDescent="0.25">
      <c r="A327" s="11">
        <f t="shared" si="82"/>
        <v>327</v>
      </c>
      <c r="B327" s="22"/>
      <c r="C327" s="22"/>
      <c r="D327" s="22"/>
      <c r="E327" s="22"/>
      <c r="F327" s="35"/>
      <c r="G327" s="24" t="s">
        <v>33</v>
      </c>
      <c r="H327" s="39" t="s">
        <v>158</v>
      </c>
      <c r="I327" s="22"/>
      <c r="J327" s="16">
        <f t="shared" si="87"/>
        <v>0</v>
      </c>
      <c r="K327" s="25"/>
      <c r="L327" s="40"/>
      <c r="M327" s="40"/>
      <c r="N327" s="40"/>
      <c r="O327" s="40"/>
      <c r="P327" s="40"/>
      <c r="Q327" s="40"/>
      <c r="R327" s="40"/>
      <c r="S327" s="40"/>
    </row>
    <row r="328" spans="1:19" x14ac:dyDescent="0.25">
      <c r="A328" s="11">
        <f t="shared" si="82"/>
        <v>328</v>
      </c>
      <c r="B328" s="22"/>
      <c r="C328" s="22"/>
      <c r="D328" s="22"/>
      <c r="E328" s="22"/>
      <c r="F328" s="35"/>
      <c r="G328" s="24" t="s">
        <v>35</v>
      </c>
      <c r="H328" s="39" t="s">
        <v>159</v>
      </c>
      <c r="I328" s="22"/>
      <c r="J328" s="16">
        <f t="shared" si="87"/>
        <v>0</v>
      </c>
      <c r="K328" s="25"/>
      <c r="L328" s="40"/>
      <c r="M328" s="40"/>
      <c r="N328" s="40"/>
      <c r="O328" s="40"/>
      <c r="P328" s="40"/>
      <c r="Q328" s="40"/>
      <c r="R328" s="40"/>
      <c r="S328" s="40"/>
    </row>
    <row r="329" spans="1:19" x14ac:dyDescent="0.25">
      <c r="A329" s="11">
        <f t="shared" si="82"/>
        <v>329</v>
      </c>
      <c r="B329" s="22"/>
      <c r="C329" s="22"/>
      <c r="D329" s="22"/>
      <c r="E329" s="22"/>
      <c r="F329" s="37"/>
      <c r="G329" s="24" t="s">
        <v>37</v>
      </c>
      <c r="H329" s="39" t="s">
        <v>160</v>
      </c>
      <c r="I329" s="24"/>
      <c r="J329" s="16">
        <f t="shared" si="87"/>
        <v>0</v>
      </c>
      <c r="K329" s="25"/>
      <c r="L329" s="40"/>
      <c r="M329" s="40"/>
      <c r="N329" s="25"/>
      <c r="O329" s="25"/>
      <c r="P329" s="25"/>
      <c r="Q329" s="25"/>
      <c r="R329" s="25"/>
      <c r="S329" s="25"/>
    </row>
    <row r="330" spans="1:19" x14ac:dyDescent="0.25">
      <c r="A330" s="11">
        <f t="shared" si="82"/>
        <v>330</v>
      </c>
      <c r="B330" s="22"/>
      <c r="C330" s="22"/>
      <c r="D330" s="22"/>
      <c r="E330" s="22"/>
      <c r="F330" s="37"/>
      <c r="G330" s="24" t="s">
        <v>39</v>
      </c>
      <c r="H330" s="39" t="s">
        <v>161</v>
      </c>
      <c r="I330" s="24"/>
      <c r="J330" s="16">
        <f t="shared" si="87"/>
        <v>0</v>
      </c>
      <c r="K330" s="25"/>
      <c r="L330" s="40"/>
      <c r="M330" s="40"/>
      <c r="N330" s="25"/>
      <c r="O330" s="25"/>
      <c r="P330" s="25"/>
      <c r="Q330" s="25"/>
      <c r="R330" s="25"/>
      <c r="S330" s="25"/>
    </row>
    <row r="331" spans="1:19" x14ac:dyDescent="0.25">
      <c r="A331" s="11">
        <f t="shared" ref="A331:A394" si="97">A330+1</f>
        <v>331</v>
      </c>
      <c r="B331" s="22"/>
      <c r="C331" s="22"/>
      <c r="D331" s="22"/>
      <c r="E331" s="22"/>
      <c r="F331" s="35" t="s">
        <v>65</v>
      </c>
      <c r="G331" s="36" t="s">
        <v>164</v>
      </c>
      <c r="H331" s="22"/>
      <c r="I331" s="22"/>
      <c r="J331" s="16">
        <f t="shared" si="87"/>
        <v>0</v>
      </c>
      <c r="K331" s="34">
        <f>SUM(K332:K335)</f>
        <v>0</v>
      </c>
      <c r="L331" s="34">
        <f t="shared" ref="L331:S331" si="98">SUM(L332:L335)</f>
        <v>0</v>
      </c>
      <c r="M331" s="34">
        <f t="shared" si="98"/>
        <v>0</v>
      </c>
      <c r="N331" s="34">
        <f t="shared" si="98"/>
        <v>0</v>
      </c>
      <c r="O331" s="34">
        <f t="shared" si="98"/>
        <v>0</v>
      </c>
      <c r="P331" s="34">
        <f t="shared" si="98"/>
        <v>0</v>
      </c>
      <c r="Q331" s="34">
        <f t="shared" si="98"/>
        <v>0</v>
      </c>
      <c r="R331" s="34">
        <f t="shared" si="98"/>
        <v>0</v>
      </c>
      <c r="S331" s="34">
        <f t="shared" si="98"/>
        <v>0</v>
      </c>
    </row>
    <row r="332" spans="1:19" x14ac:dyDescent="0.25">
      <c r="A332" s="11">
        <f t="shared" si="97"/>
        <v>332</v>
      </c>
      <c r="B332" s="22"/>
      <c r="C332" s="22"/>
      <c r="D332" s="22"/>
      <c r="E332" s="22"/>
      <c r="F332" s="35"/>
      <c r="G332" s="24" t="s">
        <v>31</v>
      </c>
      <c r="H332" s="39" t="str">
        <f>'[1]טופס 106 חודשי'!$H$305</f>
        <v>שכבת חוב (Tranch) בדירוג AA- ומעלה</v>
      </c>
      <c r="I332" s="22"/>
      <c r="J332" s="16">
        <f t="shared" si="87"/>
        <v>0</v>
      </c>
      <c r="K332" s="25"/>
      <c r="L332" s="40"/>
      <c r="M332" s="40"/>
      <c r="N332" s="40"/>
      <c r="O332" s="40"/>
      <c r="P332" s="40"/>
      <c r="Q332" s="40"/>
      <c r="R332" s="40"/>
      <c r="S332" s="40"/>
    </row>
    <row r="333" spans="1:19" x14ac:dyDescent="0.25">
      <c r="A333" s="11">
        <f t="shared" si="97"/>
        <v>333</v>
      </c>
      <c r="B333" s="22"/>
      <c r="C333" s="22"/>
      <c r="D333" s="22"/>
      <c r="E333" s="22"/>
      <c r="F333" s="35"/>
      <c r="G333" s="24" t="s">
        <v>44</v>
      </c>
      <c r="H333" s="39" t="str">
        <f>'[1]טופס 106 חודשי'!$H$306</f>
        <v xml:space="preserve">שכבת חוב (Tranch) בדירוג BBB- ועד A+ </v>
      </c>
      <c r="I333" s="22"/>
      <c r="J333" s="16">
        <f t="shared" si="87"/>
        <v>0</v>
      </c>
      <c r="K333" s="25"/>
      <c r="L333" s="40"/>
      <c r="M333" s="40"/>
      <c r="N333" s="40"/>
      <c r="O333" s="40"/>
      <c r="P333" s="40"/>
      <c r="Q333" s="40"/>
      <c r="R333" s="40"/>
      <c r="S333" s="40"/>
    </row>
    <row r="334" spans="1:19" x14ac:dyDescent="0.25">
      <c r="A334" s="11">
        <f t="shared" si="97"/>
        <v>334</v>
      </c>
      <c r="B334" s="22"/>
      <c r="C334" s="22"/>
      <c r="D334" s="22"/>
      <c r="E334" s="22"/>
      <c r="F334" s="35"/>
      <c r="G334" s="24" t="s">
        <v>33</v>
      </c>
      <c r="H334" s="39" t="str">
        <f>'[1]טופס 106 חודשי'!$H$307</f>
        <v>שכבת חוב (Tranch) בדירוג BB ומטה</v>
      </c>
      <c r="I334" s="22"/>
      <c r="J334" s="16">
        <f t="shared" si="87"/>
        <v>0</v>
      </c>
      <c r="K334" s="25"/>
      <c r="L334" s="40"/>
      <c r="M334" s="40"/>
      <c r="N334" s="40"/>
      <c r="O334" s="40"/>
      <c r="P334" s="40"/>
      <c r="Q334" s="40"/>
      <c r="R334" s="40"/>
      <c r="S334" s="40"/>
    </row>
    <row r="335" spans="1:19" x14ac:dyDescent="0.25">
      <c r="A335" s="11">
        <f t="shared" si="97"/>
        <v>335</v>
      </c>
      <c r="B335" s="22"/>
      <c r="C335" s="22"/>
      <c r="D335" s="22"/>
      <c r="E335" s="22"/>
      <c r="F335" s="35"/>
      <c r="G335" s="24" t="s">
        <v>35</v>
      </c>
      <c r="H335" s="39" t="str">
        <f>'[1]טופס 106 חודשי'!$H$308</f>
        <v>שכבת הון (Equity Tranch)</v>
      </c>
      <c r="I335" s="22"/>
      <c r="J335" s="16">
        <f t="shared" si="87"/>
        <v>0</v>
      </c>
      <c r="K335" s="25"/>
      <c r="L335" s="40"/>
      <c r="M335" s="40"/>
      <c r="N335" s="40"/>
      <c r="O335" s="40"/>
      <c r="P335" s="40"/>
      <c r="Q335" s="40"/>
      <c r="R335" s="40"/>
      <c r="S335" s="40"/>
    </row>
    <row r="336" spans="1:19" x14ac:dyDescent="0.25">
      <c r="A336" s="11">
        <f t="shared" si="97"/>
        <v>336</v>
      </c>
      <c r="B336" s="22"/>
      <c r="C336" s="22"/>
      <c r="D336" s="22"/>
      <c r="E336" s="22" t="s">
        <v>11</v>
      </c>
      <c r="F336" s="41" t="s">
        <v>24</v>
      </c>
      <c r="G336" s="22"/>
      <c r="H336" s="22"/>
      <c r="I336" s="22"/>
      <c r="J336" s="16">
        <f t="shared" ref="J336:J390" si="99">SUM(K336:CG336)</f>
        <v>0</v>
      </c>
      <c r="K336" s="17">
        <f>SUM(K337,K364)</f>
        <v>0</v>
      </c>
      <c r="L336" s="17">
        <f t="shared" ref="L336:S336" si="100">SUM(L337,L364)</f>
        <v>0</v>
      </c>
      <c r="M336" s="17">
        <f t="shared" si="100"/>
        <v>0</v>
      </c>
      <c r="N336" s="17">
        <f t="shared" si="100"/>
        <v>0</v>
      </c>
      <c r="O336" s="17">
        <f t="shared" si="100"/>
        <v>0</v>
      </c>
      <c r="P336" s="17">
        <f t="shared" si="100"/>
        <v>0</v>
      </c>
      <c r="Q336" s="17">
        <f t="shared" si="100"/>
        <v>0</v>
      </c>
      <c r="R336" s="17">
        <f t="shared" si="100"/>
        <v>0</v>
      </c>
      <c r="S336" s="17">
        <f t="shared" si="100"/>
        <v>0</v>
      </c>
    </row>
    <row r="337" spans="1:19" x14ac:dyDescent="0.25">
      <c r="A337" s="11">
        <f t="shared" si="97"/>
        <v>337</v>
      </c>
      <c r="B337" s="22"/>
      <c r="C337" s="22"/>
      <c r="D337" s="22"/>
      <c r="E337" s="22"/>
      <c r="F337" s="35" t="s">
        <v>30</v>
      </c>
      <c r="G337" s="24"/>
      <c r="H337" s="39"/>
      <c r="I337" s="22"/>
      <c r="J337" s="16">
        <f t="shared" si="99"/>
        <v>0</v>
      </c>
      <c r="K337" s="34">
        <f t="shared" ref="K337:S337" si="101">SUM(K338:K363)/2</f>
        <v>0</v>
      </c>
      <c r="L337" s="34">
        <f t="shared" si="101"/>
        <v>0</v>
      </c>
      <c r="M337" s="34">
        <f t="shared" si="101"/>
        <v>0</v>
      </c>
      <c r="N337" s="34">
        <f t="shared" si="101"/>
        <v>0</v>
      </c>
      <c r="O337" s="34">
        <f t="shared" si="101"/>
        <v>0</v>
      </c>
      <c r="P337" s="34">
        <f t="shared" si="101"/>
        <v>0</v>
      </c>
      <c r="Q337" s="34">
        <f t="shared" si="101"/>
        <v>0</v>
      </c>
      <c r="R337" s="34">
        <f t="shared" si="101"/>
        <v>0</v>
      </c>
      <c r="S337" s="34">
        <f t="shared" si="101"/>
        <v>0</v>
      </c>
    </row>
    <row r="338" spans="1:19" x14ac:dyDescent="0.25">
      <c r="A338" s="11">
        <f t="shared" si="97"/>
        <v>338</v>
      </c>
      <c r="B338" s="22"/>
      <c r="C338" s="22"/>
      <c r="D338" s="22"/>
      <c r="E338" s="22"/>
      <c r="F338" s="35" t="s">
        <v>29</v>
      </c>
      <c r="G338" s="24" t="s">
        <v>155</v>
      </c>
      <c r="H338" s="39"/>
      <c r="I338" s="22"/>
      <c r="J338" s="16">
        <f t="shared" si="99"/>
        <v>0</v>
      </c>
      <c r="K338" s="34">
        <f>SUM(K339:K344)</f>
        <v>0</v>
      </c>
      <c r="L338" s="34">
        <f t="shared" ref="L338:S338" si="102">SUM(L339:L344)</f>
        <v>0</v>
      </c>
      <c r="M338" s="34">
        <f t="shared" si="102"/>
        <v>0</v>
      </c>
      <c r="N338" s="34">
        <f t="shared" si="102"/>
        <v>0</v>
      </c>
      <c r="O338" s="34">
        <f t="shared" si="102"/>
        <v>0</v>
      </c>
      <c r="P338" s="34">
        <f t="shared" si="102"/>
        <v>0</v>
      </c>
      <c r="Q338" s="34">
        <f t="shared" si="102"/>
        <v>0</v>
      </c>
      <c r="R338" s="34">
        <f t="shared" si="102"/>
        <v>0</v>
      </c>
      <c r="S338" s="34">
        <f t="shared" si="102"/>
        <v>0</v>
      </c>
    </row>
    <row r="339" spans="1:19" x14ac:dyDescent="0.25">
      <c r="A339" s="11">
        <f t="shared" si="97"/>
        <v>339</v>
      </c>
      <c r="B339" s="22"/>
      <c r="C339" s="22"/>
      <c r="D339" s="22"/>
      <c r="E339" s="22"/>
      <c r="F339" s="35"/>
      <c r="G339" s="24" t="s">
        <v>31</v>
      </c>
      <c r="H339" s="39" t="s">
        <v>156</v>
      </c>
      <c r="I339" s="22"/>
      <c r="J339" s="16">
        <f t="shared" si="99"/>
        <v>0</v>
      </c>
      <c r="K339" s="40"/>
      <c r="L339" s="40"/>
      <c r="M339" s="40"/>
      <c r="N339" s="40"/>
      <c r="O339" s="40"/>
      <c r="P339" s="40"/>
      <c r="Q339" s="40"/>
      <c r="R339" s="40"/>
      <c r="S339" s="40"/>
    </row>
    <row r="340" spans="1:19" x14ac:dyDescent="0.25">
      <c r="A340" s="11">
        <f t="shared" si="97"/>
        <v>340</v>
      </c>
      <c r="B340" s="22"/>
      <c r="C340" s="22"/>
      <c r="D340" s="22"/>
      <c r="E340" s="22"/>
      <c r="F340" s="35"/>
      <c r="G340" s="24" t="s">
        <v>44</v>
      </c>
      <c r="H340" s="39" t="s">
        <v>157</v>
      </c>
      <c r="I340" s="22"/>
      <c r="J340" s="16">
        <f t="shared" si="99"/>
        <v>0</v>
      </c>
      <c r="K340" s="40"/>
      <c r="L340" s="40"/>
      <c r="M340" s="40"/>
      <c r="N340" s="40"/>
      <c r="O340" s="40"/>
      <c r="P340" s="40"/>
      <c r="Q340" s="40"/>
      <c r="R340" s="40"/>
      <c r="S340" s="40"/>
    </row>
    <row r="341" spans="1:19" x14ac:dyDescent="0.25">
      <c r="A341" s="11">
        <f t="shared" si="97"/>
        <v>341</v>
      </c>
      <c r="B341" s="22"/>
      <c r="C341" s="22"/>
      <c r="D341" s="22"/>
      <c r="E341" s="22"/>
      <c r="F341" s="35"/>
      <c r="G341" s="24" t="s">
        <v>33</v>
      </c>
      <c r="H341" s="39" t="s">
        <v>158</v>
      </c>
      <c r="I341" s="22"/>
      <c r="J341" s="16">
        <f t="shared" si="99"/>
        <v>0</v>
      </c>
      <c r="K341" s="40"/>
      <c r="L341" s="40"/>
      <c r="M341" s="40"/>
      <c r="N341" s="40"/>
      <c r="O341" s="40"/>
      <c r="P341" s="40"/>
      <c r="Q341" s="40"/>
      <c r="R341" s="40"/>
      <c r="S341" s="40"/>
    </row>
    <row r="342" spans="1:19" x14ac:dyDescent="0.25">
      <c r="A342" s="11">
        <f t="shared" si="97"/>
        <v>342</v>
      </c>
      <c r="B342" s="22"/>
      <c r="C342" s="22"/>
      <c r="D342" s="22"/>
      <c r="E342" s="22"/>
      <c r="F342" s="35"/>
      <c r="G342" s="24" t="s">
        <v>35</v>
      </c>
      <c r="H342" s="39" t="s">
        <v>159</v>
      </c>
      <c r="I342" s="22"/>
      <c r="J342" s="16">
        <f t="shared" si="99"/>
        <v>0</v>
      </c>
      <c r="K342" s="40"/>
      <c r="L342" s="40"/>
      <c r="M342" s="40"/>
      <c r="N342" s="40"/>
      <c r="O342" s="40"/>
      <c r="P342" s="40"/>
      <c r="Q342" s="40"/>
      <c r="R342" s="40"/>
      <c r="S342" s="40"/>
    </row>
    <row r="343" spans="1:19" x14ac:dyDescent="0.25">
      <c r="A343" s="11">
        <f t="shared" si="97"/>
        <v>343</v>
      </c>
      <c r="B343" s="22"/>
      <c r="C343" s="22"/>
      <c r="D343" s="22"/>
      <c r="E343" s="22"/>
      <c r="F343" s="35"/>
      <c r="G343" s="24" t="s">
        <v>37</v>
      </c>
      <c r="H343" s="39" t="s">
        <v>160</v>
      </c>
      <c r="I343" s="22"/>
      <c r="J343" s="16">
        <f t="shared" si="99"/>
        <v>0</v>
      </c>
      <c r="K343" s="40"/>
      <c r="L343" s="40"/>
      <c r="M343" s="40"/>
      <c r="N343" s="40"/>
      <c r="O343" s="40"/>
      <c r="P343" s="40"/>
      <c r="Q343" s="40"/>
      <c r="R343" s="40"/>
      <c r="S343" s="40"/>
    </row>
    <row r="344" spans="1:19" x14ac:dyDescent="0.25">
      <c r="A344" s="11">
        <f t="shared" si="97"/>
        <v>344</v>
      </c>
      <c r="B344" s="22"/>
      <c r="C344" s="22"/>
      <c r="D344" s="22"/>
      <c r="E344" s="22"/>
      <c r="F344" s="35"/>
      <c r="G344" s="24" t="s">
        <v>39</v>
      </c>
      <c r="H344" s="39" t="s">
        <v>161</v>
      </c>
      <c r="I344" s="22"/>
      <c r="J344" s="16">
        <f t="shared" si="99"/>
        <v>0</v>
      </c>
      <c r="K344" s="40"/>
      <c r="L344" s="40"/>
      <c r="M344" s="40"/>
      <c r="N344" s="40"/>
      <c r="O344" s="40"/>
      <c r="P344" s="40"/>
      <c r="Q344" s="40"/>
      <c r="R344" s="40"/>
      <c r="S344" s="40"/>
    </row>
    <row r="345" spans="1:19" x14ac:dyDescent="0.25">
      <c r="A345" s="11">
        <f t="shared" si="97"/>
        <v>345</v>
      </c>
      <c r="B345" s="22"/>
      <c r="C345" s="22"/>
      <c r="D345" s="22"/>
      <c r="E345" s="22"/>
      <c r="F345" s="35" t="s">
        <v>41</v>
      </c>
      <c r="G345" s="24" t="s">
        <v>162</v>
      </c>
      <c r="H345" s="39"/>
      <c r="I345" s="22"/>
      <c r="J345" s="16">
        <f t="shared" si="99"/>
        <v>0</v>
      </c>
      <c r="K345" s="34">
        <f>SUM(K346:K351)</f>
        <v>0</v>
      </c>
      <c r="L345" s="34">
        <f t="shared" ref="L345:S345" si="103">SUM(L346:L351)</f>
        <v>0</v>
      </c>
      <c r="M345" s="34">
        <f t="shared" si="103"/>
        <v>0</v>
      </c>
      <c r="N345" s="34">
        <f t="shared" si="103"/>
        <v>0</v>
      </c>
      <c r="O345" s="34">
        <f t="shared" si="103"/>
        <v>0</v>
      </c>
      <c r="P345" s="34">
        <f t="shared" si="103"/>
        <v>0</v>
      </c>
      <c r="Q345" s="34">
        <f t="shared" si="103"/>
        <v>0</v>
      </c>
      <c r="R345" s="34">
        <f t="shared" si="103"/>
        <v>0</v>
      </c>
      <c r="S345" s="34">
        <f t="shared" si="103"/>
        <v>0</v>
      </c>
    </row>
    <row r="346" spans="1:19" x14ac:dyDescent="0.25">
      <c r="A346" s="11">
        <f t="shared" si="97"/>
        <v>346</v>
      </c>
      <c r="B346" s="22"/>
      <c r="C346" s="22"/>
      <c r="D346" s="22"/>
      <c r="E346" s="22"/>
      <c r="F346" s="35"/>
      <c r="G346" s="24" t="s">
        <v>31</v>
      </c>
      <c r="H346" s="39" t="s">
        <v>156</v>
      </c>
      <c r="I346" s="22"/>
      <c r="J346" s="16">
        <f t="shared" si="99"/>
        <v>0</v>
      </c>
      <c r="K346" s="40"/>
      <c r="L346" s="40"/>
      <c r="M346" s="40"/>
      <c r="N346" s="40"/>
      <c r="O346" s="40"/>
      <c r="P346" s="40"/>
      <c r="Q346" s="40"/>
      <c r="R346" s="40"/>
      <c r="S346" s="40"/>
    </row>
    <row r="347" spans="1:19" x14ac:dyDescent="0.25">
      <c r="A347" s="11">
        <f t="shared" si="97"/>
        <v>347</v>
      </c>
      <c r="B347" s="22"/>
      <c r="C347" s="22"/>
      <c r="D347" s="22"/>
      <c r="E347" s="22"/>
      <c r="F347" s="35"/>
      <c r="G347" s="24" t="s">
        <v>44</v>
      </c>
      <c r="H347" s="39" t="s">
        <v>157</v>
      </c>
      <c r="I347" s="22"/>
      <c r="J347" s="16">
        <f t="shared" si="99"/>
        <v>0</v>
      </c>
      <c r="K347" s="40"/>
      <c r="L347" s="40"/>
      <c r="M347" s="40"/>
      <c r="N347" s="40"/>
      <c r="O347" s="40"/>
      <c r="P347" s="40"/>
      <c r="Q347" s="40"/>
      <c r="R347" s="40"/>
      <c r="S347" s="40"/>
    </row>
    <row r="348" spans="1:19" x14ac:dyDescent="0.25">
      <c r="A348" s="11">
        <f t="shared" si="97"/>
        <v>348</v>
      </c>
      <c r="B348" s="22"/>
      <c r="C348" s="22"/>
      <c r="D348" s="22"/>
      <c r="E348" s="22"/>
      <c r="F348" s="35"/>
      <c r="G348" s="24" t="s">
        <v>33</v>
      </c>
      <c r="H348" s="39" t="s">
        <v>158</v>
      </c>
      <c r="I348" s="22"/>
      <c r="J348" s="16">
        <f t="shared" si="99"/>
        <v>0</v>
      </c>
      <c r="K348" s="40"/>
      <c r="L348" s="40"/>
      <c r="M348" s="40"/>
      <c r="N348" s="40"/>
      <c r="O348" s="40"/>
      <c r="P348" s="40"/>
      <c r="Q348" s="40"/>
      <c r="R348" s="40"/>
      <c r="S348" s="40"/>
    </row>
    <row r="349" spans="1:19" x14ac:dyDescent="0.25">
      <c r="A349" s="11">
        <f t="shared" si="97"/>
        <v>349</v>
      </c>
      <c r="B349" s="22"/>
      <c r="C349" s="22"/>
      <c r="D349" s="22"/>
      <c r="E349" s="22"/>
      <c r="F349" s="35"/>
      <c r="G349" s="24" t="s">
        <v>35</v>
      </c>
      <c r="H349" s="39" t="s">
        <v>159</v>
      </c>
      <c r="I349" s="22"/>
      <c r="J349" s="16">
        <f t="shared" si="99"/>
        <v>0</v>
      </c>
      <c r="K349" s="40"/>
      <c r="L349" s="40"/>
      <c r="M349" s="40"/>
      <c r="N349" s="40"/>
      <c r="O349" s="40"/>
      <c r="P349" s="40"/>
      <c r="Q349" s="40"/>
      <c r="R349" s="40"/>
      <c r="S349" s="40"/>
    </row>
    <row r="350" spans="1:19" x14ac:dyDescent="0.25">
      <c r="A350" s="11">
        <f t="shared" si="97"/>
        <v>350</v>
      </c>
      <c r="B350" s="22"/>
      <c r="C350" s="22"/>
      <c r="D350" s="22"/>
      <c r="E350" s="22"/>
      <c r="F350" s="35"/>
      <c r="G350" s="24" t="s">
        <v>37</v>
      </c>
      <c r="H350" s="39" t="s">
        <v>160</v>
      </c>
      <c r="I350" s="22"/>
      <c r="J350" s="16">
        <f t="shared" si="99"/>
        <v>0</v>
      </c>
      <c r="K350" s="40"/>
      <c r="L350" s="40"/>
      <c r="M350" s="40"/>
      <c r="N350" s="40"/>
      <c r="O350" s="40"/>
      <c r="P350" s="40"/>
      <c r="Q350" s="40"/>
      <c r="R350" s="40"/>
      <c r="S350" s="40"/>
    </row>
    <row r="351" spans="1:19" x14ac:dyDescent="0.25">
      <c r="A351" s="11">
        <f t="shared" si="97"/>
        <v>351</v>
      </c>
      <c r="B351" s="22"/>
      <c r="C351" s="22"/>
      <c r="D351" s="22"/>
      <c r="E351" s="22"/>
      <c r="F351" s="35"/>
      <c r="G351" s="24" t="s">
        <v>39</v>
      </c>
      <c r="H351" s="39" t="s">
        <v>161</v>
      </c>
      <c r="I351" s="22"/>
      <c r="J351" s="16">
        <f t="shared" si="99"/>
        <v>0</v>
      </c>
      <c r="K351" s="40"/>
      <c r="L351" s="40"/>
      <c r="M351" s="40"/>
      <c r="N351" s="40"/>
      <c r="O351" s="40"/>
      <c r="P351" s="40"/>
      <c r="Q351" s="40"/>
      <c r="R351" s="40"/>
      <c r="S351" s="40"/>
    </row>
    <row r="352" spans="1:19" x14ac:dyDescent="0.25">
      <c r="A352" s="11">
        <f t="shared" si="97"/>
        <v>352</v>
      </c>
      <c r="B352" s="22"/>
      <c r="C352" s="22"/>
      <c r="D352" s="22"/>
      <c r="E352" s="22"/>
      <c r="F352" s="35" t="s">
        <v>63</v>
      </c>
      <c r="G352" s="24" t="s">
        <v>163</v>
      </c>
      <c r="H352" s="39"/>
      <c r="I352" s="22"/>
      <c r="J352" s="16">
        <f t="shared" si="99"/>
        <v>0</v>
      </c>
      <c r="K352" s="34">
        <f>SUM(K353:K358)</f>
        <v>0</v>
      </c>
      <c r="L352" s="34">
        <f t="shared" ref="L352:S352" si="104">SUM(L353:L358)</f>
        <v>0</v>
      </c>
      <c r="M352" s="34">
        <f t="shared" si="104"/>
        <v>0</v>
      </c>
      <c r="N352" s="34">
        <f t="shared" si="104"/>
        <v>0</v>
      </c>
      <c r="O352" s="34">
        <f t="shared" si="104"/>
        <v>0</v>
      </c>
      <c r="P352" s="34">
        <f t="shared" si="104"/>
        <v>0</v>
      </c>
      <c r="Q352" s="34">
        <f t="shared" si="104"/>
        <v>0</v>
      </c>
      <c r="R352" s="34">
        <f t="shared" si="104"/>
        <v>0</v>
      </c>
      <c r="S352" s="34">
        <f t="shared" si="104"/>
        <v>0</v>
      </c>
    </row>
    <row r="353" spans="1:19" x14ac:dyDescent="0.25">
      <c r="A353" s="11">
        <f t="shared" si="97"/>
        <v>353</v>
      </c>
      <c r="B353" s="22"/>
      <c r="C353" s="22"/>
      <c r="D353" s="22"/>
      <c r="E353" s="22"/>
      <c r="F353" s="35"/>
      <c r="G353" s="24" t="s">
        <v>31</v>
      </c>
      <c r="H353" s="39" t="s">
        <v>156</v>
      </c>
      <c r="I353" s="22"/>
      <c r="J353" s="16">
        <f t="shared" si="99"/>
        <v>0</v>
      </c>
      <c r="K353" s="40"/>
      <c r="L353" s="40"/>
      <c r="M353" s="40"/>
      <c r="N353" s="40"/>
      <c r="O353" s="40"/>
      <c r="P353" s="40"/>
      <c r="Q353" s="40"/>
      <c r="R353" s="40"/>
      <c r="S353" s="40"/>
    </row>
    <row r="354" spans="1:19" x14ac:dyDescent="0.25">
      <c r="A354" s="11">
        <f t="shared" si="97"/>
        <v>354</v>
      </c>
      <c r="B354" s="22"/>
      <c r="C354" s="22"/>
      <c r="D354" s="22"/>
      <c r="E354" s="22"/>
      <c r="F354" s="35"/>
      <c r="G354" s="24" t="s">
        <v>44</v>
      </c>
      <c r="H354" s="39" t="s">
        <v>157</v>
      </c>
      <c r="I354" s="22"/>
      <c r="J354" s="16">
        <f t="shared" si="99"/>
        <v>0</v>
      </c>
      <c r="K354" s="40"/>
      <c r="L354" s="40"/>
      <c r="M354" s="40"/>
      <c r="N354" s="40"/>
      <c r="O354" s="40"/>
      <c r="P354" s="40"/>
      <c r="Q354" s="40"/>
      <c r="R354" s="40"/>
      <c r="S354" s="40"/>
    </row>
    <row r="355" spans="1:19" x14ac:dyDescent="0.25">
      <c r="A355" s="11">
        <f t="shared" si="97"/>
        <v>355</v>
      </c>
      <c r="B355" s="22"/>
      <c r="C355" s="22"/>
      <c r="D355" s="22"/>
      <c r="E355" s="22"/>
      <c r="F355" s="35"/>
      <c r="G355" s="24" t="s">
        <v>33</v>
      </c>
      <c r="H355" s="39" t="s">
        <v>158</v>
      </c>
      <c r="I355" s="22"/>
      <c r="J355" s="16">
        <f t="shared" si="99"/>
        <v>0</v>
      </c>
      <c r="K355" s="40"/>
      <c r="L355" s="40"/>
      <c r="M355" s="40"/>
      <c r="N355" s="40"/>
      <c r="O355" s="40"/>
      <c r="P355" s="40"/>
      <c r="Q355" s="40"/>
      <c r="R355" s="40"/>
      <c r="S355" s="40"/>
    </row>
    <row r="356" spans="1:19" x14ac:dyDescent="0.25">
      <c r="A356" s="11">
        <f t="shared" si="97"/>
        <v>356</v>
      </c>
      <c r="B356" s="22"/>
      <c r="C356" s="22"/>
      <c r="D356" s="22"/>
      <c r="E356" s="22"/>
      <c r="F356" s="35"/>
      <c r="G356" s="24" t="s">
        <v>35</v>
      </c>
      <c r="H356" s="39" t="s">
        <v>159</v>
      </c>
      <c r="I356" s="22"/>
      <c r="J356" s="16">
        <f t="shared" si="99"/>
        <v>0</v>
      </c>
      <c r="K356" s="40"/>
      <c r="L356" s="40"/>
      <c r="M356" s="40"/>
      <c r="N356" s="40"/>
      <c r="O356" s="40"/>
      <c r="P356" s="40"/>
      <c r="Q356" s="40"/>
      <c r="R356" s="40"/>
      <c r="S356" s="40"/>
    </row>
    <row r="357" spans="1:19" x14ac:dyDescent="0.25">
      <c r="A357" s="11">
        <f t="shared" si="97"/>
        <v>357</v>
      </c>
      <c r="B357" s="22"/>
      <c r="C357" s="22"/>
      <c r="D357" s="22"/>
      <c r="E357" s="22"/>
      <c r="F357" s="35"/>
      <c r="G357" s="24" t="s">
        <v>37</v>
      </c>
      <c r="H357" s="39" t="s">
        <v>160</v>
      </c>
      <c r="I357" s="22"/>
      <c r="J357" s="16">
        <f t="shared" si="99"/>
        <v>0</v>
      </c>
      <c r="K357" s="40"/>
      <c r="L357" s="40"/>
      <c r="M357" s="40"/>
      <c r="N357" s="40"/>
      <c r="O357" s="40"/>
      <c r="P357" s="40"/>
      <c r="Q357" s="40"/>
      <c r="R357" s="40"/>
      <c r="S357" s="40"/>
    </row>
    <row r="358" spans="1:19" x14ac:dyDescent="0.25">
      <c r="A358" s="11">
        <f t="shared" si="97"/>
        <v>358</v>
      </c>
      <c r="B358" s="22"/>
      <c r="C358" s="22"/>
      <c r="D358" s="22"/>
      <c r="E358" s="22"/>
      <c r="F358" s="35"/>
      <c r="G358" s="24" t="s">
        <v>39</v>
      </c>
      <c r="H358" s="39" t="s">
        <v>161</v>
      </c>
      <c r="I358" s="22"/>
      <c r="J358" s="16">
        <f t="shared" si="99"/>
        <v>0</v>
      </c>
      <c r="K358" s="40"/>
      <c r="L358" s="40"/>
      <c r="M358" s="40"/>
      <c r="N358" s="40"/>
      <c r="O358" s="40"/>
      <c r="P358" s="40"/>
      <c r="Q358" s="40"/>
      <c r="R358" s="40"/>
      <c r="S358" s="40"/>
    </row>
    <row r="359" spans="1:19" x14ac:dyDescent="0.25">
      <c r="A359" s="11">
        <f t="shared" si="97"/>
        <v>359</v>
      </c>
      <c r="B359" s="22"/>
      <c r="C359" s="22"/>
      <c r="D359" s="22"/>
      <c r="E359" s="22"/>
      <c r="F359" s="35" t="s">
        <v>65</v>
      </c>
      <c r="G359" s="24" t="s">
        <v>164</v>
      </c>
      <c r="H359" s="39"/>
      <c r="I359" s="22"/>
      <c r="J359" s="16">
        <f t="shared" si="99"/>
        <v>0</v>
      </c>
      <c r="K359" s="34">
        <f>SUM(K360:K363)</f>
        <v>0</v>
      </c>
      <c r="L359" s="34">
        <f t="shared" ref="L359:S359" si="105">SUM(L360:L363)</f>
        <v>0</v>
      </c>
      <c r="M359" s="34">
        <f t="shared" si="105"/>
        <v>0</v>
      </c>
      <c r="N359" s="34">
        <f t="shared" si="105"/>
        <v>0</v>
      </c>
      <c r="O359" s="34">
        <f t="shared" si="105"/>
        <v>0</v>
      </c>
      <c r="P359" s="34">
        <f t="shared" si="105"/>
        <v>0</v>
      </c>
      <c r="Q359" s="34">
        <f t="shared" si="105"/>
        <v>0</v>
      </c>
      <c r="R359" s="34">
        <f t="shared" si="105"/>
        <v>0</v>
      </c>
      <c r="S359" s="34">
        <f t="shared" si="105"/>
        <v>0</v>
      </c>
    </row>
    <row r="360" spans="1:19" x14ac:dyDescent="0.25">
      <c r="A360" s="11">
        <f t="shared" si="97"/>
        <v>360</v>
      </c>
      <c r="B360" s="22"/>
      <c r="C360" s="22"/>
      <c r="D360" s="22"/>
      <c r="E360" s="22"/>
      <c r="F360" s="35"/>
      <c r="G360" s="24" t="s">
        <v>31</v>
      </c>
      <c r="H360" s="39" t="str">
        <f>'[1]טופס 106 חודשי'!$H$305</f>
        <v>שכבת חוב (Tranch) בדירוג AA- ומעלה</v>
      </c>
      <c r="I360" s="22"/>
      <c r="J360" s="16">
        <f t="shared" si="99"/>
        <v>0</v>
      </c>
      <c r="K360" s="40"/>
      <c r="L360" s="40"/>
      <c r="M360" s="40"/>
      <c r="N360" s="40"/>
      <c r="O360" s="40"/>
      <c r="P360" s="40"/>
      <c r="Q360" s="40"/>
      <c r="R360" s="40"/>
      <c r="S360" s="40"/>
    </row>
    <row r="361" spans="1:19" x14ac:dyDescent="0.25">
      <c r="A361" s="11">
        <f t="shared" si="97"/>
        <v>361</v>
      </c>
      <c r="B361" s="22"/>
      <c r="C361" s="22"/>
      <c r="D361" s="22"/>
      <c r="E361" s="22"/>
      <c r="F361" s="35"/>
      <c r="G361" s="24" t="s">
        <v>44</v>
      </c>
      <c r="H361" s="39" t="str">
        <f>'[1]טופס 106 חודשי'!$H$306</f>
        <v xml:space="preserve">שכבת חוב (Tranch) בדירוג BBB- ועד A+ </v>
      </c>
      <c r="I361" s="22"/>
      <c r="J361" s="16">
        <f t="shared" si="99"/>
        <v>0</v>
      </c>
      <c r="K361" s="40"/>
      <c r="L361" s="40"/>
      <c r="M361" s="40"/>
      <c r="N361" s="40"/>
      <c r="O361" s="40"/>
      <c r="P361" s="40"/>
      <c r="Q361" s="40"/>
      <c r="R361" s="40"/>
      <c r="S361" s="40"/>
    </row>
    <row r="362" spans="1:19" x14ac:dyDescent="0.25">
      <c r="A362" s="11">
        <f t="shared" si="97"/>
        <v>362</v>
      </c>
      <c r="B362" s="22"/>
      <c r="C362" s="22"/>
      <c r="D362" s="22"/>
      <c r="E362" s="22"/>
      <c r="F362" s="35"/>
      <c r="G362" s="24" t="s">
        <v>33</v>
      </c>
      <c r="H362" s="39" t="str">
        <f>'[1]טופס 106 חודשי'!$H$307</f>
        <v>שכבת חוב (Tranch) בדירוג BB ומטה</v>
      </c>
      <c r="I362" s="22"/>
      <c r="J362" s="16">
        <f t="shared" si="99"/>
        <v>0</v>
      </c>
      <c r="K362" s="40"/>
      <c r="L362" s="40"/>
      <c r="M362" s="40"/>
      <c r="N362" s="40"/>
      <c r="O362" s="40"/>
      <c r="P362" s="40"/>
      <c r="Q362" s="40"/>
      <c r="R362" s="40"/>
      <c r="S362" s="40"/>
    </row>
    <row r="363" spans="1:19" x14ac:dyDescent="0.25">
      <c r="A363" s="11">
        <f t="shared" si="97"/>
        <v>363</v>
      </c>
      <c r="B363" s="22"/>
      <c r="C363" s="22"/>
      <c r="D363" s="22"/>
      <c r="E363" s="22"/>
      <c r="F363" s="35"/>
      <c r="G363" s="24" t="s">
        <v>35</v>
      </c>
      <c r="H363" s="39" t="str">
        <f>'[1]טופס 106 חודשי'!$H$308</f>
        <v>שכבת הון (Equity Tranch)</v>
      </c>
      <c r="I363" s="22"/>
      <c r="J363" s="16">
        <f t="shared" si="99"/>
        <v>0</v>
      </c>
      <c r="K363" s="40"/>
      <c r="L363" s="40"/>
      <c r="M363" s="40"/>
      <c r="N363" s="40"/>
      <c r="O363" s="40"/>
      <c r="P363" s="40"/>
      <c r="Q363" s="40"/>
      <c r="R363" s="40"/>
      <c r="S363" s="40"/>
    </row>
    <row r="364" spans="1:19" x14ac:dyDescent="0.25">
      <c r="A364" s="11">
        <f t="shared" si="97"/>
        <v>364</v>
      </c>
      <c r="B364" s="22"/>
      <c r="C364" s="22"/>
      <c r="D364" s="22"/>
      <c r="E364" s="22"/>
      <c r="F364" s="41" t="s">
        <v>42</v>
      </c>
      <c r="G364" s="22"/>
      <c r="H364" s="22"/>
      <c r="I364" s="22"/>
      <c r="J364" s="51">
        <f t="shared" si="99"/>
        <v>0</v>
      </c>
      <c r="K364" s="52">
        <f>SUM(K365:K390)/2</f>
        <v>0</v>
      </c>
      <c r="L364" s="52">
        <f t="shared" ref="L364:S364" si="106">SUM(L365:L390)/2</f>
        <v>0</v>
      </c>
      <c r="M364" s="52">
        <f t="shared" si="106"/>
        <v>0</v>
      </c>
      <c r="N364" s="52">
        <f t="shared" si="106"/>
        <v>0</v>
      </c>
      <c r="O364" s="52">
        <f t="shared" si="106"/>
        <v>0</v>
      </c>
      <c r="P364" s="52">
        <f t="shared" si="106"/>
        <v>0</v>
      </c>
      <c r="Q364" s="52">
        <f t="shared" si="106"/>
        <v>0</v>
      </c>
      <c r="R364" s="52">
        <f t="shared" si="106"/>
        <v>0</v>
      </c>
      <c r="S364" s="52">
        <f t="shared" si="106"/>
        <v>0</v>
      </c>
    </row>
    <row r="365" spans="1:19" x14ac:dyDescent="0.25">
      <c r="A365" s="11">
        <f t="shared" si="97"/>
        <v>365</v>
      </c>
      <c r="B365" s="22"/>
      <c r="C365" s="22"/>
      <c r="D365" s="22"/>
      <c r="E365" s="22"/>
      <c r="F365" s="35" t="s">
        <v>29</v>
      </c>
      <c r="G365" s="36" t="s">
        <v>155</v>
      </c>
      <c r="H365" s="22"/>
      <c r="I365" s="22"/>
      <c r="J365" s="16">
        <f t="shared" si="99"/>
        <v>0</v>
      </c>
      <c r="K365" s="34">
        <f>SUM(K366:K371)</f>
        <v>0</v>
      </c>
      <c r="L365" s="34">
        <f t="shared" ref="L365:S365" si="107">SUM(L366:L371)</f>
        <v>0</v>
      </c>
      <c r="M365" s="34">
        <f t="shared" si="107"/>
        <v>0</v>
      </c>
      <c r="N365" s="34">
        <f t="shared" si="107"/>
        <v>0</v>
      </c>
      <c r="O365" s="34">
        <f t="shared" si="107"/>
        <v>0</v>
      </c>
      <c r="P365" s="34">
        <f t="shared" si="107"/>
        <v>0</v>
      </c>
      <c r="Q365" s="34">
        <f t="shared" si="107"/>
        <v>0</v>
      </c>
      <c r="R365" s="34">
        <f t="shared" si="107"/>
        <v>0</v>
      </c>
      <c r="S365" s="34">
        <f t="shared" si="107"/>
        <v>0</v>
      </c>
    </row>
    <row r="366" spans="1:19" x14ac:dyDescent="0.25">
      <c r="A366" s="11">
        <f t="shared" si="97"/>
        <v>366</v>
      </c>
      <c r="B366" s="22"/>
      <c r="C366" s="22"/>
      <c r="D366" s="22"/>
      <c r="E366" s="22"/>
      <c r="F366" s="35"/>
      <c r="G366" s="24" t="s">
        <v>31</v>
      </c>
      <c r="H366" s="39" t="s">
        <v>156</v>
      </c>
      <c r="I366" s="22"/>
      <c r="J366" s="16">
        <f t="shared" si="99"/>
        <v>0</v>
      </c>
      <c r="K366" s="40"/>
      <c r="L366" s="40"/>
      <c r="M366" s="40"/>
      <c r="N366" s="40"/>
      <c r="O366" s="40"/>
      <c r="P366" s="40"/>
      <c r="Q366" s="40"/>
      <c r="R366" s="40"/>
      <c r="S366" s="40"/>
    </row>
    <row r="367" spans="1:19" x14ac:dyDescent="0.25">
      <c r="A367" s="11">
        <f t="shared" si="97"/>
        <v>367</v>
      </c>
      <c r="B367" s="22"/>
      <c r="C367" s="22"/>
      <c r="D367" s="22"/>
      <c r="E367" s="22"/>
      <c r="F367" s="35"/>
      <c r="G367" s="24" t="s">
        <v>44</v>
      </c>
      <c r="H367" s="39" t="s">
        <v>157</v>
      </c>
      <c r="I367" s="22"/>
      <c r="J367" s="16">
        <f t="shared" si="99"/>
        <v>0</v>
      </c>
      <c r="K367" s="40"/>
      <c r="L367" s="40"/>
      <c r="M367" s="40"/>
      <c r="N367" s="40"/>
      <c r="O367" s="40"/>
      <c r="P367" s="40"/>
      <c r="Q367" s="40"/>
      <c r="R367" s="40"/>
      <c r="S367" s="40"/>
    </row>
    <row r="368" spans="1:19" x14ac:dyDescent="0.25">
      <c r="A368" s="11">
        <f t="shared" si="97"/>
        <v>368</v>
      </c>
      <c r="B368" s="22"/>
      <c r="C368" s="22"/>
      <c r="D368" s="22"/>
      <c r="E368" s="22"/>
      <c r="F368" s="35"/>
      <c r="G368" s="24" t="s">
        <v>33</v>
      </c>
      <c r="H368" s="39" t="s">
        <v>158</v>
      </c>
      <c r="I368" s="22"/>
      <c r="J368" s="16">
        <f t="shared" si="99"/>
        <v>0</v>
      </c>
      <c r="K368" s="40"/>
      <c r="L368" s="40"/>
      <c r="M368" s="40"/>
      <c r="N368" s="40"/>
      <c r="O368" s="40"/>
      <c r="P368" s="40"/>
      <c r="Q368" s="40"/>
      <c r="R368" s="40"/>
      <c r="S368" s="40"/>
    </row>
    <row r="369" spans="1:19" x14ac:dyDescent="0.25">
      <c r="A369" s="11">
        <f t="shared" si="97"/>
        <v>369</v>
      </c>
      <c r="B369" s="22"/>
      <c r="C369" s="22"/>
      <c r="D369" s="22"/>
      <c r="E369" s="22"/>
      <c r="F369" s="35"/>
      <c r="G369" s="24" t="s">
        <v>35</v>
      </c>
      <c r="H369" s="39" t="s">
        <v>159</v>
      </c>
      <c r="I369" s="22"/>
      <c r="J369" s="16">
        <f t="shared" si="99"/>
        <v>0</v>
      </c>
      <c r="K369" s="40"/>
      <c r="L369" s="40"/>
      <c r="M369" s="40"/>
      <c r="N369" s="40"/>
      <c r="O369" s="40"/>
      <c r="P369" s="40"/>
      <c r="Q369" s="40"/>
      <c r="R369" s="40"/>
      <c r="S369" s="40"/>
    </row>
    <row r="370" spans="1:19" x14ac:dyDescent="0.25">
      <c r="A370" s="11">
        <f t="shared" si="97"/>
        <v>370</v>
      </c>
      <c r="B370" s="22"/>
      <c r="C370" s="22"/>
      <c r="D370" s="22"/>
      <c r="E370" s="22"/>
      <c r="F370" s="37"/>
      <c r="G370" s="24" t="s">
        <v>37</v>
      </c>
      <c r="H370" s="39" t="s">
        <v>160</v>
      </c>
      <c r="I370" s="24"/>
      <c r="J370" s="16">
        <f t="shared" si="99"/>
        <v>0</v>
      </c>
      <c r="K370" s="25"/>
      <c r="L370" s="25"/>
      <c r="M370" s="25"/>
      <c r="N370" s="25"/>
      <c r="O370" s="25"/>
      <c r="P370" s="25"/>
      <c r="Q370" s="25"/>
      <c r="R370" s="25"/>
      <c r="S370" s="25"/>
    </row>
    <row r="371" spans="1:19" x14ac:dyDescent="0.25">
      <c r="A371" s="11">
        <f t="shared" si="97"/>
        <v>371</v>
      </c>
      <c r="B371" s="22"/>
      <c r="C371" s="22"/>
      <c r="D371" s="22"/>
      <c r="E371" s="22"/>
      <c r="F371" s="37"/>
      <c r="G371" s="24" t="s">
        <v>39</v>
      </c>
      <c r="H371" s="39" t="s">
        <v>161</v>
      </c>
      <c r="I371" s="24"/>
      <c r="J371" s="16">
        <f t="shared" si="99"/>
        <v>0</v>
      </c>
      <c r="K371" s="25"/>
      <c r="L371" s="25"/>
      <c r="M371" s="25"/>
      <c r="N371" s="25"/>
      <c r="O371" s="25"/>
      <c r="P371" s="25"/>
      <c r="Q371" s="25"/>
      <c r="R371" s="25"/>
      <c r="S371" s="25"/>
    </row>
    <row r="372" spans="1:19" x14ac:dyDescent="0.25">
      <c r="A372" s="11">
        <f t="shared" si="97"/>
        <v>372</v>
      </c>
      <c r="B372" s="22"/>
      <c r="C372" s="22"/>
      <c r="D372" s="22"/>
      <c r="E372" s="22"/>
      <c r="F372" s="35" t="s">
        <v>41</v>
      </c>
      <c r="G372" s="36" t="s">
        <v>162</v>
      </c>
      <c r="H372" s="22"/>
      <c r="I372" s="22"/>
      <c r="J372" s="16">
        <f t="shared" si="99"/>
        <v>0</v>
      </c>
      <c r="K372" s="34">
        <f>SUM(K373:K378)</f>
        <v>0</v>
      </c>
      <c r="L372" s="34">
        <f t="shared" ref="L372:S372" si="108">SUM(L373:L378)</f>
        <v>0</v>
      </c>
      <c r="M372" s="34">
        <f t="shared" si="108"/>
        <v>0</v>
      </c>
      <c r="N372" s="34">
        <f t="shared" si="108"/>
        <v>0</v>
      </c>
      <c r="O372" s="34">
        <f t="shared" si="108"/>
        <v>0</v>
      </c>
      <c r="P372" s="34">
        <f t="shared" si="108"/>
        <v>0</v>
      </c>
      <c r="Q372" s="34">
        <f t="shared" si="108"/>
        <v>0</v>
      </c>
      <c r="R372" s="34">
        <f t="shared" si="108"/>
        <v>0</v>
      </c>
      <c r="S372" s="34">
        <f t="shared" si="108"/>
        <v>0</v>
      </c>
    </row>
    <row r="373" spans="1:19" x14ac:dyDescent="0.25">
      <c r="A373" s="11">
        <f t="shared" si="97"/>
        <v>373</v>
      </c>
      <c r="B373" s="22"/>
      <c r="C373" s="22"/>
      <c r="D373" s="22"/>
      <c r="E373" s="22"/>
      <c r="F373" s="35"/>
      <c r="G373" s="24" t="s">
        <v>31</v>
      </c>
      <c r="H373" s="39" t="s">
        <v>156</v>
      </c>
      <c r="I373" s="22"/>
      <c r="J373" s="16">
        <f t="shared" si="99"/>
        <v>0</v>
      </c>
      <c r="K373" s="40"/>
      <c r="L373" s="40"/>
      <c r="M373" s="40"/>
      <c r="N373" s="40"/>
      <c r="O373" s="40"/>
      <c r="P373" s="40"/>
      <c r="Q373" s="40"/>
      <c r="R373" s="40"/>
      <c r="S373" s="40"/>
    </row>
    <row r="374" spans="1:19" x14ac:dyDescent="0.25">
      <c r="A374" s="11">
        <f t="shared" si="97"/>
        <v>374</v>
      </c>
      <c r="B374" s="22"/>
      <c r="C374" s="22"/>
      <c r="D374" s="22"/>
      <c r="E374" s="22"/>
      <c r="F374" s="35"/>
      <c r="G374" s="24" t="s">
        <v>44</v>
      </c>
      <c r="H374" s="39" t="s">
        <v>157</v>
      </c>
      <c r="I374" s="22"/>
      <c r="J374" s="16">
        <f t="shared" si="99"/>
        <v>0</v>
      </c>
      <c r="K374" s="40"/>
      <c r="L374" s="40"/>
      <c r="M374" s="40"/>
      <c r="N374" s="40"/>
      <c r="O374" s="40"/>
      <c r="P374" s="40"/>
      <c r="Q374" s="40"/>
      <c r="R374" s="40"/>
      <c r="S374" s="40"/>
    </row>
    <row r="375" spans="1:19" x14ac:dyDescent="0.25">
      <c r="A375" s="11">
        <f t="shared" si="97"/>
        <v>375</v>
      </c>
      <c r="B375" s="22"/>
      <c r="C375" s="22"/>
      <c r="D375" s="22"/>
      <c r="E375" s="22"/>
      <c r="F375" s="35"/>
      <c r="G375" s="24" t="s">
        <v>33</v>
      </c>
      <c r="H375" s="39" t="s">
        <v>158</v>
      </c>
      <c r="I375" s="22"/>
      <c r="J375" s="16">
        <f t="shared" si="99"/>
        <v>0</v>
      </c>
      <c r="K375" s="40"/>
      <c r="L375" s="40"/>
      <c r="M375" s="40"/>
      <c r="N375" s="40"/>
      <c r="O375" s="40"/>
      <c r="P375" s="40"/>
      <c r="Q375" s="40"/>
      <c r="R375" s="40"/>
      <c r="S375" s="40"/>
    </row>
    <row r="376" spans="1:19" x14ac:dyDescent="0.25">
      <c r="A376" s="11">
        <f t="shared" si="97"/>
        <v>376</v>
      </c>
      <c r="B376" s="22"/>
      <c r="C376" s="22"/>
      <c r="D376" s="22"/>
      <c r="E376" s="22"/>
      <c r="F376" s="35"/>
      <c r="G376" s="24" t="s">
        <v>35</v>
      </c>
      <c r="H376" s="39" t="s">
        <v>159</v>
      </c>
      <c r="I376" s="22"/>
      <c r="J376" s="16">
        <f t="shared" si="99"/>
        <v>0</v>
      </c>
      <c r="K376" s="40"/>
      <c r="L376" s="40"/>
      <c r="M376" s="40"/>
      <c r="N376" s="40"/>
      <c r="O376" s="40"/>
      <c r="P376" s="40"/>
      <c r="Q376" s="40"/>
      <c r="R376" s="40"/>
      <c r="S376" s="40"/>
    </row>
    <row r="377" spans="1:19" x14ac:dyDescent="0.25">
      <c r="A377" s="11">
        <f t="shared" si="97"/>
        <v>377</v>
      </c>
      <c r="B377" s="22"/>
      <c r="C377" s="22"/>
      <c r="D377" s="22"/>
      <c r="E377" s="22"/>
      <c r="F377" s="35"/>
      <c r="G377" s="24" t="s">
        <v>37</v>
      </c>
      <c r="H377" s="39" t="s">
        <v>160</v>
      </c>
      <c r="I377" s="24"/>
      <c r="J377" s="16">
        <f t="shared" si="99"/>
        <v>0</v>
      </c>
      <c r="K377" s="25"/>
      <c r="L377" s="25"/>
      <c r="M377" s="25"/>
      <c r="N377" s="25"/>
      <c r="O377" s="25"/>
      <c r="P377" s="25"/>
      <c r="Q377" s="25"/>
      <c r="R377" s="25"/>
      <c r="S377" s="25"/>
    </row>
    <row r="378" spans="1:19" x14ac:dyDescent="0.25">
      <c r="A378" s="11">
        <f t="shared" si="97"/>
        <v>378</v>
      </c>
      <c r="B378" s="22"/>
      <c r="C378" s="22"/>
      <c r="D378" s="22"/>
      <c r="E378" s="22"/>
      <c r="F378" s="37"/>
      <c r="G378" s="24" t="s">
        <v>39</v>
      </c>
      <c r="H378" s="39" t="s">
        <v>161</v>
      </c>
      <c r="I378" s="24"/>
      <c r="J378" s="16">
        <f t="shared" si="99"/>
        <v>0</v>
      </c>
      <c r="K378" s="25"/>
      <c r="L378" s="25"/>
      <c r="M378" s="25"/>
      <c r="N378" s="25"/>
      <c r="O378" s="25"/>
      <c r="P378" s="25"/>
      <c r="Q378" s="25"/>
      <c r="R378" s="25"/>
      <c r="S378" s="25"/>
    </row>
    <row r="379" spans="1:19" x14ac:dyDescent="0.25">
      <c r="A379" s="11">
        <f t="shared" si="97"/>
        <v>379</v>
      </c>
      <c r="B379" s="22"/>
      <c r="C379" s="22"/>
      <c r="D379" s="22"/>
      <c r="E379" s="22"/>
      <c r="F379" s="35" t="s">
        <v>63</v>
      </c>
      <c r="G379" s="36" t="s">
        <v>163</v>
      </c>
      <c r="H379" s="22"/>
      <c r="I379" s="22"/>
      <c r="J379" s="16">
        <f t="shared" si="99"/>
        <v>0</v>
      </c>
      <c r="K379" s="34">
        <f>SUM(K380:K385)</f>
        <v>0</v>
      </c>
      <c r="L379" s="34">
        <f t="shared" ref="L379:S379" si="109">SUM(L380:L385)</f>
        <v>0</v>
      </c>
      <c r="M379" s="34">
        <f t="shared" si="109"/>
        <v>0</v>
      </c>
      <c r="N379" s="34">
        <f t="shared" si="109"/>
        <v>0</v>
      </c>
      <c r="O379" s="34">
        <f t="shared" si="109"/>
        <v>0</v>
      </c>
      <c r="P379" s="34">
        <f t="shared" si="109"/>
        <v>0</v>
      </c>
      <c r="Q379" s="34">
        <f t="shared" si="109"/>
        <v>0</v>
      </c>
      <c r="R379" s="34">
        <f t="shared" si="109"/>
        <v>0</v>
      </c>
      <c r="S379" s="34">
        <f t="shared" si="109"/>
        <v>0</v>
      </c>
    </row>
    <row r="380" spans="1:19" x14ac:dyDescent="0.25">
      <c r="A380" s="11">
        <f t="shared" si="97"/>
        <v>380</v>
      </c>
      <c r="B380" s="22"/>
      <c r="C380" s="22"/>
      <c r="D380" s="22"/>
      <c r="E380" s="22"/>
      <c r="F380" s="35"/>
      <c r="G380" s="24" t="s">
        <v>31</v>
      </c>
      <c r="H380" s="39" t="s">
        <v>156</v>
      </c>
      <c r="I380" s="22"/>
      <c r="J380" s="16">
        <f t="shared" si="99"/>
        <v>0</v>
      </c>
      <c r="K380" s="40"/>
      <c r="L380" s="40"/>
      <c r="M380" s="40"/>
      <c r="N380" s="40"/>
      <c r="O380" s="40"/>
      <c r="P380" s="40"/>
      <c r="Q380" s="40"/>
      <c r="R380" s="40"/>
      <c r="S380" s="40"/>
    </row>
    <row r="381" spans="1:19" x14ac:dyDescent="0.25">
      <c r="A381" s="11">
        <f t="shared" si="97"/>
        <v>381</v>
      </c>
      <c r="B381" s="22"/>
      <c r="C381" s="22"/>
      <c r="D381" s="22"/>
      <c r="E381" s="22"/>
      <c r="F381" s="35"/>
      <c r="G381" s="24" t="s">
        <v>44</v>
      </c>
      <c r="H381" s="39" t="s">
        <v>157</v>
      </c>
      <c r="I381" s="22"/>
      <c r="J381" s="16">
        <f t="shared" si="99"/>
        <v>0</v>
      </c>
      <c r="K381" s="40"/>
      <c r="L381" s="40"/>
      <c r="M381" s="40"/>
      <c r="N381" s="40"/>
      <c r="O381" s="40"/>
      <c r="P381" s="40"/>
      <c r="Q381" s="40"/>
      <c r="R381" s="40"/>
      <c r="S381" s="40"/>
    </row>
    <row r="382" spans="1:19" x14ac:dyDescent="0.25">
      <c r="A382" s="11">
        <f t="shared" si="97"/>
        <v>382</v>
      </c>
      <c r="B382" s="22"/>
      <c r="C382" s="22"/>
      <c r="D382" s="22"/>
      <c r="E382" s="22"/>
      <c r="F382" s="35"/>
      <c r="G382" s="24" t="s">
        <v>33</v>
      </c>
      <c r="H382" s="39" t="s">
        <v>158</v>
      </c>
      <c r="I382" s="22"/>
      <c r="J382" s="16">
        <f t="shared" si="99"/>
        <v>0</v>
      </c>
      <c r="K382" s="40"/>
      <c r="L382" s="40"/>
      <c r="M382" s="40"/>
      <c r="N382" s="40"/>
      <c r="O382" s="40"/>
      <c r="P382" s="40"/>
      <c r="Q382" s="40"/>
      <c r="R382" s="40"/>
      <c r="S382" s="40"/>
    </row>
    <row r="383" spans="1:19" x14ac:dyDescent="0.25">
      <c r="A383" s="11">
        <f t="shared" si="97"/>
        <v>383</v>
      </c>
      <c r="B383" s="22"/>
      <c r="C383" s="22"/>
      <c r="D383" s="22"/>
      <c r="E383" s="22"/>
      <c r="F383" s="35"/>
      <c r="G383" s="24" t="s">
        <v>35</v>
      </c>
      <c r="H383" s="39" t="s">
        <v>159</v>
      </c>
      <c r="I383" s="22"/>
      <c r="J383" s="16">
        <f t="shared" si="99"/>
        <v>0</v>
      </c>
      <c r="K383" s="40"/>
      <c r="L383" s="40"/>
      <c r="M383" s="40"/>
      <c r="N383" s="40"/>
      <c r="O383" s="40"/>
      <c r="P383" s="40"/>
      <c r="Q383" s="40"/>
      <c r="R383" s="40"/>
      <c r="S383" s="40"/>
    </row>
    <row r="384" spans="1:19" x14ac:dyDescent="0.25">
      <c r="A384" s="11">
        <f t="shared" si="97"/>
        <v>384</v>
      </c>
      <c r="B384" s="22"/>
      <c r="C384" s="22"/>
      <c r="D384" s="22"/>
      <c r="E384" s="22"/>
      <c r="F384" s="37"/>
      <c r="G384" s="24" t="s">
        <v>37</v>
      </c>
      <c r="H384" s="39" t="s">
        <v>160</v>
      </c>
      <c r="I384" s="24"/>
      <c r="J384" s="16">
        <f t="shared" si="99"/>
        <v>0</v>
      </c>
      <c r="K384" s="25"/>
      <c r="L384" s="25"/>
      <c r="M384" s="25"/>
      <c r="N384" s="25"/>
      <c r="O384" s="25"/>
      <c r="P384" s="25"/>
      <c r="Q384" s="25"/>
      <c r="R384" s="25"/>
      <c r="S384" s="25"/>
    </row>
    <row r="385" spans="1:19" x14ac:dyDescent="0.25">
      <c r="A385" s="11">
        <f t="shared" si="97"/>
        <v>385</v>
      </c>
      <c r="B385" s="22"/>
      <c r="C385" s="22"/>
      <c r="D385" s="22"/>
      <c r="E385" s="22"/>
      <c r="F385" s="37"/>
      <c r="G385" s="24" t="s">
        <v>39</v>
      </c>
      <c r="H385" s="39" t="s">
        <v>161</v>
      </c>
      <c r="I385" s="24"/>
      <c r="J385" s="16">
        <f t="shared" si="99"/>
        <v>0</v>
      </c>
      <c r="K385" s="25"/>
      <c r="L385" s="25"/>
      <c r="M385" s="25"/>
      <c r="N385" s="25"/>
      <c r="O385" s="25"/>
      <c r="P385" s="25"/>
      <c r="Q385" s="25"/>
      <c r="R385" s="25"/>
      <c r="S385" s="25"/>
    </row>
    <row r="386" spans="1:19" x14ac:dyDescent="0.25">
      <c r="A386" s="11">
        <f t="shared" si="97"/>
        <v>386</v>
      </c>
      <c r="B386" s="22"/>
      <c r="C386" s="22"/>
      <c r="D386" s="22"/>
      <c r="E386" s="22"/>
      <c r="F386" s="35" t="s">
        <v>65</v>
      </c>
      <c r="G386" s="36" t="s">
        <v>164</v>
      </c>
      <c r="H386" s="22"/>
      <c r="I386" s="22"/>
      <c r="J386" s="16">
        <f t="shared" si="99"/>
        <v>0</v>
      </c>
      <c r="K386" s="34">
        <f>SUM(K387:K390)</f>
        <v>0</v>
      </c>
      <c r="L386" s="34">
        <f t="shared" ref="L386:S386" si="110">SUM(L387:L390)</f>
        <v>0</v>
      </c>
      <c r="M386" s="34">
        <f t="shared" si="110"/>
        <v>0</v>
      </c>
      <c r="N386" s="34">
        <f t="shared" si="110"/>
        <v>0</v>
      </c>
      <c r="O386" s="34">
        <f t="shared" si="110"/>
        <v>0</v>
      </c>
      <c r="P386" s="34">
        <f t="shared" si="110"/>
        <v>0</v>
      </c>
      <c r="Q386" s="34">
        <f t="shared" si="110"/>
        <v>0</v>
      </c>
      <c r="R386" s="34">
        <f t="shared" si="110"/>
        <v>0</v>
      </c>
      <c r="S386" s="34">
        <f t="shared" si="110"/>
        <v>0</v>
      </c>
    </row>
    <row r="387" spans="1:19" x14ac:dyDescent="0.25">
      <c r="A387" s="11">
        <f t="shared" si="97"/>
        <v>387</v>
      </c>
      <c r="B387" s="22"/>
      <c r="C387" s="22"/>
      <c r="D387" s="22"/>
      <c r="E387" s="22"/>
      <c r="F387" s="35"/>
      <c r="G387" s="24" t="s">
        <v>31</v>
      </c>
      <c r="H387" s="39" t="str">
        <f>'[1]טופס 106 חודשי'!$H$305</f>
        <v>שכבת חוב (Tranch) בדירוג AA- ומעלה</v>
      </c>
      <c r="I387" s="22"/>
      <c r="J387" s="16">
        <f t="shared" si="99"/>
        <v>0</v>
      </c>
      <c r="K387" s="40"/>
      <c r="L387" s="40"/>
      <c r="M387" s="40"/>
      <c r="N387" s="40"/>
      <c r="O387" s="40"/>
      <c r="P387" s="40"/>
      <c r="Q387" s="40"/>
      <c r="R387" s="40"/>
      <c r="S387" s="40"/>
    </row>
    <row r="388" spans="1:19" x14ac:dyDescent="0.25">
      <c r="A388" s="11">
        <f t="shared" si="97"/>
        <v>388</v>
      </c>
      <c r="B388" s="22"/>
      <c r="C388" s="22"/>
      <c r="D388" s="22"/>
      <c r="E388" s="22"/>
      <c r="F388" s="35"/>
      <c r="G388" s="24" t="s">
        <v>44</v>
      </c>
      <c r="H388" s="39" t="str">
        <f>'[1]טופס 106 חודשי'!$H$306</f>
        <v xml:space="preserve">שכבת חוב (Tranch) בדירוג BBB- ועד A+ </v>
      </c>
      <c r="I388" s="22"/>
      <c r="J388" s="16">
        <f t="shared" si="99"/>
        <v>0</v>
      </c>
      <c r="K388" s="40"/>
      <c r="L388" s="40"/>
      <c r="M388" s="40"/>
      <c r="N388" s="40"/>
      <c r="O388" s="40"/>
      <c r="P388" s="40"/>
      <c r="Q388" s="40"/>
      <c r="R388" s="40"/>
      <c r="S388" s="40"/>
    </row>
    <row r="389" spans="1:19" x14ac:dyDescent="0.25">
      <c r="A389" s="11">
        <f t="shared" si="97"/>
        <v>389</v>
      </c>
      <c r="B389" s="22"/>
      <c r="C389" s="22"/>
      <c r="D389" s="22"/>
      <c r="E389" s="22"/>
      <c r="F389" s="35"/>
      <c r="G389" s="24" t="s">
        <v>33</v>
      </c>
      <c r="H389" s="39" t="str">
        <f>'[1]טופס 106 חודשי'!$H$307</f>
        <v>שכבת חוב (Tranch) בדירוג BB ומטה</v>
      </c>
      <c r="I389" s="22"/>
      <c r="J389" s="16">
        <f t="shared" si="99"/>
        <v>0</v>
      </c>
      <c r="K389" s="40"/>
      <c r="L389" s="40"/>
      <c r="M389" s="40"/>
      <c r="N389" s="40"/>
      <c r="O389" s="40"/>
      <c r="P389" s="40"/>
      <c r="Q389" s="40"/>
      <c r="R389" s="40"/>
      <c r="S389" s="40"/>
    </row>
    <row r="390" spans="1:19" x14ac:dyDescent="0.25">
      <c r="A390" s="11">
        <f t="shared" si="97"/>
        <v>390</v>
      </c>
      <c r="B390" s="22"/>
      <c r="C390" s="22"/>
      <c r="D390" s="22"/>
      <c r="E390" s="22"/>
      <c r="F390" s="35"/>
      <c r="G390" s="24" t="s">
        <v>35</v>
      </c>
      <c r="H390" s="39" t="str">
        <f>'[1]טופס 106 חודשי'!$H$308</f>
        <v>שכבת הון (Equity Tranch)</v>
      </c>
      <c r="I390" s="22"/>
      <c r="J390" s="16">
        <f t="shared" si="99"/>
        <v>0</v>
      </c>
      <c r="K390" s="40"/>
      <c r="L390" s="40"/>
      <c r="M390" s="40"/>
      <c r="N390" s="40"/>
      <c r="O390" s="40"/>
      <c r="P390" s="40"/>
      <c r="Q390" s="40"/>
      <c r="R390" s="40"/>
      <c r="S390" s="40"/>
    </row>
    <row r="391" spans="1:19" x14ac:dyDescent="0.25">
      <c r="A391" s="27">
        <f t="shared" si="97"/>
        <v>391</v>
      </c>
      <c r="B391" s="28"/>
      <c r="C391" s="28"/>
      <c r="D391" s="28"/>
      <c r="E391" s="28"/>
      <c r="F391" s="28"/>
      <c r="G391" s="28"/>
      <c r="H391" s="28"/>
      <c r="I391" s="29"/>
      <c r="J391" s="30"/>
      <c r="K391" s="31"/>
      <c r="L391" s="31"/>
      <c r="M391" s="31"/>
      <c r="N391" s="31"/>
      <c r="O391" s="31"/>
      <c r="P391" s="31"/>
      <c r="Q391" s="31"/>
      <c r="R391" s="31"/>
      <c r="S391" s="31"/>
    </row>
    <row r="392" spans="1:19" ht="16.5" x14ac:dyDescent="0.3">
      <c r="A392" s="11">
        <f t="shared" si="97"/>
        <v>392</v>
      </c>
      <c r="B392" s="12"/>
      <c r="C392" s="12" t="s">
        <v>165</v>
      </c>
      <c r="D392" s="19" t="s">
        <v>166</v>
      </c>
      <c r="E392" s="12"/>
      <c r="F392" s="13"/>
      <c r="G392" s="12"/>
      <c r="H392" s="12"/>
      <c r="I392" s="12"/>
      <c r="J392" s="16">
        <f t="shared" ref="J392:J454" si="111">SUM(K392:CG392)</f>
        <v>5236.42</v>
      </c>
      <c r="K392" s="17">
        <f>SUM(K393,K411)</f>
        <v>0</v>
      </c>
      <c r="L392" s="17">
        <f t="shared" ref="L392:S392" si="112">SUM(L393,L411)</f>
        <v>0</v>
      </c>
      <c r="M392" s="17">
        <f t="shared" si="112"/>
        <v>0</v>
      </c>
      <c r="N392" s="17">
        <f t="shared" si="112"/>
        <v>0</v>
      </c>
      <c r="O392" s="17">
        <f t="shared" si="112"/>
        <v>606.23</v>
      </c>
      <c r="P392" s="17">
        <f t="shared" si="112"/>
        <v>1358.98</v>
      </c>
      <c r="Q392" s="17">
        <f t="shared" si="112"/>
        <v>3271.21</v>
      </c>
      <c r="R392" s="17">
        <f t="shared" si="112"/>
        <v>0</v>
      </c>
      <c r="S392" s="17">
        <f t="shared" si="112"/>
        <v>0</v>
      </c>
    </row>
    <row r="393" spans="1:19" x14ac:dyDescent="0.25">
      <c r="A393" s="11">
        <f t="shared" si="97"/>
        <v>393</v>
      </c>
      <c r="B393" s="22"/>
      <c r="C393" s="22"/>
      <c r="D393" s="22" t="s">
        <v>167</v>
      </c>
      <c r="E393" s="41" t="s">
        <v>8</v>
      </c>
      <c r="F393" s="35"/>
      <c r="G393" s="22"/>
      <c r="H393" s="22"/>
      <c r="I393" s="22"/>
      <c r="J393" s="16">
        <f t="shared" si="111"/>
        <v>5236.42</v>
      </c>
      <c r="K393" s="53">
        <f>SUM(K394:K396,K400,,K405:K406,K409:K410)</f>
        <v>0</v>
      </c>
      <c r="L393" s="53">
        <f t="shared" ref="L393:S393" si="113">SUM(L394:L396,L400,,L405:L406,L409:L410)</f>
        <v>0</v>
      </c>
      <c r="M393" s="53">
        <f t="shared" si="113"/>
        <v>0</v>
      </c>
      <c r="N393" s="53">
        <f t="shared" si="113"/>
        <v>0</v>
      </c>
      <c r="O393" s="53">
        <f t="shared" si="113"/>
        <v>606.23</v>
      </c>
      <c r="P393" s="53">
        <f t="shared" si="113"/>
        <v>1358.98</v>
      </c>
      <c r="Q393" s="53">
        <f t="shared" si="113"/>
        <v>3271.21</v>
      </c>
      <c r="R393" s="53">
        <f t="shared" si="113"/>
        <v>0</v>
      </c>
      <c r="S393" s="53">
        <f t="shared" si="113"/>
        <v>0</v>
      </c>
    </row>
    <row r="394" spans="1:19" x14ac:dyDescent="0.25">
      <c r="A394" s="11">
        <f t="shared" si="97"/>
        <v>394</v>
      </c>
      <c r="B394" s="24"/>
      <c r="C394" s="24"/>
      <c r="D394" s="54"/>
      <c r="E394" s="24" t="s">
        <v>9</v>
      </c>
      <c r="F394" s="55" t="s">
        <v>168</v>
      </c>
      <c r="G394" s="24"/>
      <c r="H394" s="24"/>
      <c r="I394" s="24"/>
      <c r="J394" s="16">
        <f t="shared" si="111"/>
        <v>0</v>
      </c>
      <c r="K394" s="25"/>
      <c r="L394" s="25"/>
      <c r="M394" s="25"/>
      <c r="N394" s="25"/>
      <c r="O394" s="25"/>
      <c r="P394" s="25"/>
      <c r="Q394" s="25"/>
      <c r="R394" s="25"/>
      <c r="S394" s="25"/>
    </row>
    <row r="395" spans="1:19" x14ac:dyDescent="0.25">
      <c r="A395" s="11">
        <f t="shared" ref="A395:A458" si="114">A394+1</f>
        <v>395</v>
      </c>
      <c r="B395" s="24"/>
      <c r="C395" s="24"/>
      <c r="D395" s="24"/>
      <c r="E395" s="24" t="s">
        <v>11</v>
      </c>
      <c r="F395" s="55" t="s">
        <v>169</v>
      </c>
      <c r="G395" s="24"/>
      <c r="H395" s="24"/>
      <c r="I395" s="24"/>
      <c r="J395" s="16">
        <f t="shared" si="111"/>
        <v>0</v>
      </c>
      <c r="K395" s="25"/>
      <c r="L395" s="25"/>
      <c r="M395" s="25"/>
      <c r="N395" s="25"/>
      <c r="O395" s="25"/>
      <c r="P395" s="25"/>
      <c r="Q395" s="25"/>
      <c r="R395" s="25"/>
      <c r="S395" s="25"/>
    </row>
    <row r="396" spans="1:19" x14ac:dyDescent="0.25">
      <c r="A396" s="11">
        <f t="shared" si="114"/>
        <v>396</v>
      </c>
      <c r="B396" s="24"/>
      <c r="C396" s="24"/>
      <c r="D396" s="24"/>
      <c r="E396" s="24" t="s">
        <v>13</v>
      </c>
      <c r="F396" s="55" t="s">
        <v>170</v>
      </c>
      <c r="G396" s="24"/>
      <c r="H396" s="24"/>
      <c r="I396" s="24"/>
      <c r="J396" s="16">
        <f t="shared" si="111"/>
        <v>0</v>
      </c>
      <c r="K396" s="26">
        <f>SUM(K397:K399)</f>
        <v>0</v>
      </c>
      <c r="L396" s="26">
        <f t="shared" ref="L396:S396" si="115">SUM(L397:L399)</f>
        <v>0</v>
      </c>
      <c r="M396" s="26">
        <f t="shared" si="115"/>
        <v>0</v>
      </c>
      <c r="N396" s="26">
        <f t="shared" si="115"/>
        <v>0</v>
      </c>
      <c r="O396" s="26">
        <f t="shared" si="115"/>
        <v>0</v>
      </c>
      <c r="P396" s="26">
        <f t="shared" si="115"/>
        <v>0</v>
      </c>
      <c r="Q396" s="26">
        <f t="shared" si="115"/>
        <v>0</v>
      </c>
      <c r="R396" s="26">
        <f t="shared" si="115"/>
        <v>0</v>
      </c>
      <c r="S396" s="26">
        <f t="shared" si="115"/>
        <v>0</v>
      </c>
    </row>
    <row r="397" spans="1:19" x14ac:dyDescent="0.25">
      <c r="A397" s="11">
        <f t="shared" si="114"/>
        <v>397</v>
      </c>
      <c r="B397" s="24"/>
      <c r="C397" s="24"/>
      <c r="D397" s="24"/>
      <c r="E397" s="24"/>
      <c r="F397" s="37" t="s">
        <v>29</v>
      </c>
      <c r="G397" s="39" t="str">
        <f>$H$47</f>
        <v xml:space="preserve">דרוג AA- ומעלה </v>
      </c>
      <c r="H397" s="24"/>
      <c r="I397" s="24"/>
      <c r="J397" s="16">
        <f t="shared" si="111"/>
        <v>0</v>
      </c>
      <c r="K397" s="25"/>
      <c r="L397" s="25"/>
      <c r="M397" s="25"/>
      <c r="N397" s="25"/>
      <c r="O397" s="25"/>
      <c r="P397" s="25"/>
      <c r="Q397" s="25"/>
      <c r="R397" s="25"/>
      <c r="S397" s="25"/>
    </row>
    <row r="398" spans="1:19" x14ac:dyDescent="0.25">
      <c r="A398" s="11">
        <f t="shared" si="114"/>
        <v>398</v>
      </c>
      <c r="B398" s="24"/>
      <c r="C398" s="24"/>
      <c r="D398" s="24"/>
      <c r="E398" s="24"/>
      <c r="F398" s="37" t="s">
        <v>41</v>
      </c>
      <c r="G398" s="39" t="str">
        <f>$H$51</f>
        <v xml:space="preserve">דרוג BBB- ועד A+ </v>
      </c>
      <c r="H398" s="24"/>
      <c r="I398" s="24"/>
      <c r="J398" s="16">
        <f t="shared" si="111"/>
        <v>0</v>
      </c>
      <c r="K398" s="25"/>
      <c r="L398" s="25"/>
      <c r="M398" s="25"/>
      <c r="N398" s="25"/>
      <c r="O398" s="25"/>
      <c r="P398" s="25"/>
      <c r="Q398" s="25"/>
      <c r="R398" s="25"/>
      <c r="S398" s="25"/>
    </row>
    <row r="399" spans="1:19" x14ac:dyDescent="0.25">
      <c r="A399" s="11">
        <f t="shared" si="114"/>
        <v>399</v>
      </c>
      <c r="B399" s="24"/>
      <c r="C399" s="24"/>
      <c r="D399" s="24"/>
      <c r="E399" s="24"/>
      <c r="F399" s="37" t="s">
        <v>63</v>
      </c>
      <c r="G399" s="39" t="str">
        <f>$H$55</f>
        <v xml:space="preserve">דרוג נמוך מ- BBB- או לא מדורג </v>
      </c>
      <c r="H399" s="24"/>
      <c r="I399" s="24"/>
      <c r="J399" s="16">
        <f t="shared" si="111"/>
        <v>0</v>
      </c>
      <c r="K399" s="25"/>
      <c r="L399" s="25"/>
      <c r="M399" s="25"/>
      <c r="N399" s="25"/>
      <c r="O399" s="25"/>
      <c r="P399" s="25"/>
      <c r="Q399" s="25"/>
      <c r="R399" s="25"/>
      <c r="S399" s="25"/>
    </row>
    <row r="400" spans="1:19" x14ac:dyDescent="0.25">
      <c r="A400" s="11">
        <f t="shared" si="114"/>
        <v>400</v>
      </c>
      <c r="B400" s="24"/>
      <c r="C400" s="24"/>
      <c r="D400" s="24"/>
      <c r="E400" s="24" t="s">
        <v>15</v>
      </c>
      <c r="F400" s="24" t="str">
        <f>'[1]טופס 106 חודשי'!F400</f>
        <v>מובטחות בבטחונות אחרים והלוואות עם ערבות מדינה</v>
      </c>
      <c r="G400" s="24"/>
      <c r="H400" s="24"/>
      <c r="I400" s="24"/>
      <c r="J400" s="16">
        <f t="shared" si="111"/>
        <v>0</v>
      </c>
      <c r="K400" s="26">
        <f>SUM(K401:K404)</f>
        <v>0</v>
      </c>
      <c r="L400" s="26">
        <f t="shared" ref="L400:S400" si="116">SUM(L401:L404)</f>
        <v>0</v>
      </c>
      <c r="M400" s="26">
        <f t="shared" si="116"/>
        <v>0</v>
      </c>
      <c r="N400" s="26">
        <f t="shared" si="116"/>
        <v>0</v>
      </c>
      <c r="O400" s="26">
        <f t="shared" si="116"/>
        <v>0</v>
      </c>
      <c r="P400" s="26">
        <f t="shared" si="116"/>
        <v>0</v>
      </c>
      <c r="Q400" s="26">
        <f t="shared" si="116"/>
        <v>0</v>
      </c>
      <c r="R400" s="26">
        <f t="shared" si="116"/>
        <v>0</v>
      </c>
      <c r="S400" s="26">
        <f t="shared" si="116"/>
        <v>0</v>
      </c>
    </row>
    <row r="401" spans="1:19" x14ac:dyDescent="0.25">
      <c r="A401" s="11">
        <f t="shared" si="114"/>
        <v>401</v>
      </c>
      <c r="B401" s="24"/>
      <c r="C401" s="24"/>
      <c r="D401" s="24"/>
      <c r="E401" s="24"/>
      <c r="F401" s="37" t="s">
        <v>29</v>
      </c>
      <c r="G401" s="39" t="str">
        <f>$H$47</f>
        <v xml:space="preserve">דרוג AA- ומעלה </v>
      </c>
      <c r="H401" s="24"/>
      <c r="I401" s="24"/>
      <c r="J401" s="16">
        <f t="shared" si="111"/>
        <v>0</v>
      </c>
      <c r="K401" s="25"/>
      <c r="L401" s="25"/>
      <c r="M401" s="25"/>
      <c r="N401" s="25"/>
      <c r="O401" s="25"/>
      <c r="P401" s="25"/>
      <c r="Q401" s="25"/>
      <c r="R401" s="25"/>
      <c r="S401" s="25"/>
    </row>
    <row r="402" spans="1:19" x14ac:dyDescent="0.25">
      <c r="A402" s="11">
        <f t="shared" si="114"/>
        <v>402</v>
      </c>
      <c r="B402" s="24"/>
      <c r="C402" s="24"/>
      <c r="D402" s="24"/>
      <c r="E402" s="24"/>
      <c r="F402" s="37" t="s">
        <v>41</v>
      </c>
      <c r="G402" s="39" t="str">
        <f>$H$51</f>
        <v xml:space="preserve">דרוג BBB- ועד A+ </v>
      </c>
      <c r="H402" s="24"/>
      <c r="I402" s="24"/>
      <c r="J402" s="16">
        <f t="shared" si="111"/>
        <v>0</v>
      </c>
      <c r="K402" s="25"/>
      <c r="L402" s="25"/>
      <c r="M402" s="25"/>
      <c r="N402" s="25"/>
      <c r="O402" s="25"/>
      <c r="P402" s="25"/>
      <c r="Q402" s="25"/>
      <c r="R402" s="25"/>
      <c r="S402" s="25"/>
    </row>
    <row r="403" spans="1:19" x14ac:dyDescent="0.25">
      <c r="A403" s="11">
        <f t="shared" si="114"/>
        <v>403</v>
      </c>
      <c r="B403" s="24"/>
      <c r="C403" s="24"/>
      <c r="D403" s="24"/>
      <c r="E403" s="24"/>
      <c r="F403" s="37" t="s">
        <v>63</v>
      </c>
      <c r="G403" s="24" t="str">
        <f>$H$68</f>
        <v xml:space="preserve">בדרוג נמוך מ- BBB- או לא מדורג עם בטוחה מספקת </v>
      </c>
      <c r="H403" s="24"/>
      <c r="I403" s="24"/>
      <c r="J403" s="16">
        <f t="shared" si="111"/>
        <v>0</v>
      </c>
      <c r="K403" s="25"/>
      <c r="L403" s="25"/>
      <c r="M403" s="25"/>
      <c r="N403" s="25"/>
      <c r="O403" s="25"/>
      <c r="P403" s="25"/>
      <c r="Q403" s="25"/>
      <c r="R403" s="25"/>
      <c r="S403" s="25"/>
    </row>
    <row r="404" spans="1:19" x14ac:dyDescent="0.25">
      <c r="A404" s="11">
        <f t="shared" si="114"/>
        <v>404</v>
      </c>
      <c r="B404" s="24"/>
      <c r="C404" s="24"/>
      <c r="D404" s="24"/>
      <c r="E404" s="24"/>
      <c r="F404" s="37" t="s">
        <v>65</v>
      </c>
      <c r="G404" s="39" t="str">
        <f>$H$55</f>
        <v xml:space="preserve">דרוג נמוך מ- BBB- או לא מדורג </v>
      </c>
      <c r="H404" s="24"/>
      <c r="I404" s="24"/>
      <c r="J404" s="16">
        <f t="shared" si="111"/>
        <v>0</v>
      </c>
      <c r="K404" s="25"/>
      <c r="L404" s="25"/>
      <c r="M404" s="25"/>
      <c r="N404" s="25"/>
      <c r="O404" s="25"/>
      <c r="P404" s="25"/>
      <c r="Q404" s="25"/>
      <c r="R404" s="25"/>
      <c r="S404" s="25"/>
    </row>
    <row r="405" spans="1:19" x14ac:dyDescent="0.25">
      <c r="A405" s="11">
        <f t="shared" si="114"/>
        <v>405</v>
      </c>
      <c r="B405" s="24"/>
      <c r="C405" s="24"/>
      <c r="D405" s="24"/>
      <c r="E405" s="24" t="s">
        <v>17</v>
      </c>
      <c r="F405" s="55" t="s">
        <v>171</v>
      </c>
      <c r="G405" s="24"/>
      <c r="H405" s="24"/>
      <c r="I405" s="24"/>
      <c r="J405" s="16">
        <f t="shared" si="111"/>
        <v>5236.42</v>
      </c>
      <c r="K405" s="25"/>
      <c r="L405" s="25"/>
      <c r="M405" s="25"/>
      <c r="N405" s="25"/>
      <c r="O405" s="25">
        <v>606.23</v>
      </c>
      <c r="P405" s="25">
        <v>1358.98</v>
      </c>
      <c r="Q405" s="25">
        <v>3271.21</v>
      </c>
      <c r="R405" s="25"/>
      <c r="S405" s="25"/>
    </row>
    <row r="406" spans="1:19" x14ac:dyDescent="0.25">
      <c r="A406" s="11">
        <f t="shared" si="114"/>
        <v>406</v>
      </c>
      <c r="B406" s="24"/>
      <c r="C406" s="24"/>
      <c r="D406" s="24"/>
      <c r="E406" s="24" t="s">
        <v>19</v>
      </c>
      <c r="F406" s="55" t="s">
        <v>172</v>
      </c>
      <c r="G406" s="24"/>
      <c r="H406" s="24"/>
      <c r="I406" s="24"/>
      <c r="J406" s="16">
        <f t="shared" si="111"/>
        <v>0</v>
      </c>
      <c r="K406" s="26">
        <f>SUM(K407:K408)</f>
        <v>0</v>
      </c>
      <c r="L406" s="26">
        <f t="shared" ref="L406:S406" si="117">SUM(L407:L408)</f>
        <v>0</v>
      </c>
      <c r="M406" s="26">
        <f t="shared" si="117"/>
        <v>0</v>
      </c>
      <c r="N406" s="26">
        <f t="shared" si="117"/>
        <v>0</v>
      </c>
      <c r="O406" s="26">
        <f t="shared" si="117"/>
        <v>0</v>
      </c>
      <c r="P406" s="26">
        <f t="shared" si="117"/>
        <v>0</v>
      </c>
      <c r="Q406" s="26">
        <f t="shared" si="117"/>
        <v>0</v>
      </c>
      <c r="R406" s="26">
        <f t="shared" si="117"/>
        <v>0</v>
      </c>
      <c r="S406" s="26">
        <f t="shared" si="117"/>
        <v>0</v>
      </c>
    </row>
    <row r="407" spans="1:19" x14ac:dyDescent="0.25">
      <c r="A407" s="11">
        <f t="shared" si="114"/>
        <v>407</v>
      </c>
      <c r="B407" s="24"/>
      <c r="C407" s="24"/>
      <c r="D407" s="24"/>
      <c r="E407" s="24"/>
      <c r="F407" s="37" t="s">
        <v>29</v>
      </c>
      <c r="G407" s="55" t="s">
        <v>173</v>
      </c>
      <c r="H407" s="24"/>
      <c r="I407" s="24"/>
      <c r="J407" s="16">
        <f t="shared" si="111"/>
        <v>0</v>
      </c>
      <c r="K407" s="25"/>
      <c r="L407" s="25"/>
      <c r="M407" s="25"/>
      <c r="N407" s="25"/>
      <c r="O407" s="25"/>
      <c r="P407" s="25"/>
      <c r="Q407" s="25"/>
      <c r="R407" s="25"/>
      <c r="S407" s="25"/>
    </row>
    <row r="408" spans="1:19" x14ac:dyDescent="0.25">
      <c r="A408" s="11">
        <f t="shared" si="114"/>
        <v>408</v>
      </c>
      <c r="B408" s="24"/>
      <c r="C408" s="24"/>
      <c r="D408" s="24"/>
      <c r="E408" s="24"/>
      <c r="F408" s="37" t="s">
        <v>41</v>
      </c>
      <c r="G408" s="55" t="s">
        <v>174</v>
      </c>
      <c r="H408" s="24"/>
      <c r="I408" s="24"/>
      <c r="J408" s="16">
        <f t="shared" si="111"/>
        <v>0</v>
      </c>
      <c r="K408" s="25"/>
      <c r="L408" s="25"/>
      <c r="M408" s="25"/>
      <c r="N408" s="25"/>
      <c r="O408" s="25"/>
      <c r="P408" s="25"/>
      <c r="Q408" s="25"/>
      <c r="R408" s="25"/>
      <c r="S408" s="25"/>
    </row>
    <row r="409" spans="1:19" x14ac:dyDescent="0.25">
      <c r="A409" s="11">
        <f t="shared" si="114"/>
        <v>409</v>
      </c>
      <c r="B409" s="24"/>
      <c r="C409" s="24"/>
      <c r="D409" s="24"/>
      <c r="E409" s="24" t="s">
        <v>21</v>
      </c>
      <c r="F409" s="55" t="s">
        <v>175</v>
      </c>
      <c r="G409" s="24"/>
      <c r="H409" s="24"/>
      <c r="I409" s="24"/>
      <c r="J409" s="16">
        <f t="shared" si="111"/>
        <v>0</v>
      </c>
      <c r="K409" s="25"/>
      <c r="L409" s="25"/>
      <c r="M409" s="25"/>
      <c r="N409" s="25"/>
      <c r="O409" s="25"/>
      <c r="P409" s="25"/>
      <c r="Q409" s="25"/>
      <c r="R409" s="25"/>
      <c r="S409" s="25"/>
    </row>
    <row r="410" spans="1:19" x14ac:dyDescent="0.25">
      <c r="A410" s="11">
        <f t="shared" si="114"/>
        <v>410</v>
      </c>
      <c r="B410" s="24"/>
      <c r="C410" s="24"/>
      <c r="D410" s="24"/>
      <c r="E410" s="24" t="s">
        <v>176</v>
      </c>
      <c r="F410" s="55" t="s">
        <v>177</v>
      </c>
      <c r="G410" s="24"/>
      <c r="H410" s="24"/>
      <c r="I410" s="24"/>
      <c r="J410" s="16">
        <f t="shared" si="111"/>
        <v>0</v>
      </c>
      <c r="K410" s="25"/>
      <c r="L410" s="25"/>
      <c r="M410" s="25"/>
      <c r="N410" s="25"/>
      <c r="O410" s="25"/>
      <c r="P410" s="25"/>
      <c r="Q410" s="25"/>
      <c r="R410" s="25"/>
      <c r="S410" s="25"/>
    </row>
    <row r="411" spans="1:19" x14ac:dyDescent="0.25">
      <c r="A411" s="11">
        <f t="shared" si="114"/>
        <v>411</v>
      </c>
      <c r="B411" s="22"/>
      <c r="C411" s="22"/>
      <c r="D411" s="22" t="s">
        <v>178</v>
      </c>
      <c r="E411" s="41" t="s">
        <v>24</v>
      </c>
      <c r="F411" s="35"/>
      <c r="G411" s="22"/>
      <c r="H411" s="22"/>
      <c r="I411" s="22"/>
      <c r="J411" s="16">
        <f t="shared" si="111"/>
        <v>0</v>
      </c>
      <c r="K411" s="34">
        <f>SUM(K412:K415)</f>
        <v>0</v>
      </c>
      <c r="L411" s="34">
        <f t="shared" ref="L411:S411" si="118">SUM(L412:L415)</f>
        <v>0</v>
      </c>
      <c r="M411" s="34">
        <f t="shared" si="118"/>
        <v>0</v>
      </c>
      <c r="N411" s="34">
        <f t="shared" si="118"/>
        <v>0</v>
      </c>
      <c r="O411" s="34">
        <f t="shared" si="118"/>
        <v>0</v>
      </c>
      <c r="P411" s="34">
        <f t="shared" si="118"/>
        <v>0</v>
      </c>
      <c r="Q411" s="34">
        <f t="shared" si="118"/>
        <v>0</v>
      </c>
      <c r="R411" s="34">
        <f t="shared" si="118"/>
        <v>0</v>
      </c>
      <c r="S411" s="34">
        <f t="shared" si="118"/>
        <v>0</v>
      </c>
    </row>
    <row r="412" spans="1:19" x14ac:dyDescent="0.25">
      <c r="A412" s="11">
        <f t="shared" si="114"/>
        <v>412</v>
      </c>
      <c r="B412" s="24"/>
      <c r="C412" s="24"/>
      <c r="D412" s="24"/>
      <c r="E412" s="24" t="s">
        <v>9</v>
      </c>
      <c r="F412" s="55" t="s">
        <v>169</v>
      </c>
      <c r="G412" s="24"/>
      <c r="H412" s="24"/>
      <c r="I412" s="24"/>
      <c r="J412" s="16">
        <f t="shared" si="111"/>
        <v>0</v>
      </c>
      <c r="K412" s="25"/>
      <c r="L412" s="25"/>
      <c r="M412" s="25"/>
      <c r="N412" s="25"/>
      <c r="O412" s="25"/>
      <c r="P412" s="25"/>
      <c r="Q412" s="25"/>
      <c r="R412" s="25"/>
      <c r="S412" s="25"/>
    </row>
    <row r="413" spans="1:19" x14ac:dyDescent="0.25">
      <c r="A413" s="11">
        <f t="shared" si="114"/>
        <v>413</v>
      </c>
      <c r="B413" s="24"/>
      <c r="C413" s="24"/>
      <c r="D413" s="24"/>
      <c r="E413" s="24" t="s">
        <v>11</v>
      </c>
      <c r="F413" s="55" t="s">
        <v>170</v>
      </c>
      <c r="G413" s="24"/>
      <c r="H413" s="24"/>
      <c r="I413" s="24"/>
      <c r="J413" s="16">
        <f t="shared" si="111"/>
        <v>0</v>
      </c>
      <c r="K413" s="25"/>
      <c r="L413" s="25"/>
      <c r="M413" s="25"/>
      <c r="N413" s="25"/>
      <c r="O413" s="25"/>
      <c r="P413" s="25"/>
      <c r="Q413" s="25"/>
      <c r="R413" s="25"/>
      <c r="S413" s="25"/>
    </row>
    <row r="414" spans="1:19" x14ac:dyDescent="0.25">
      <c r="A414" s="11">
        <f t="shared" si="114"/>
        <v>414</v>
      </c>
      <c r="B414" s="24"/>
      <c r="C414" s="24"/>
      <c r="D414" s="24"/>
      <c r="E414" s="24" t="s">
        <v>13</v>
      </c>
      <c r="F414" s="55" t="s">
        <v>179</v>
      </c>
      <c r="G414" s="24"/>
      <c r="H414" s="24"/>
      <c r="I414" s="24"/>
      <c r="J414" s="16">
        <f t="shared" si="111"/>
        <v>0</v>
      </c>
      <c r="K414" s="25"/>
      <c r="L414" s="25"/>
      <c r="M414" s="25"/>
      <c r="N414" s="25"/>
      <c r="O414" s="25"/>
      <c r="P414" s="25"/>
      <c r="Q414" s="25"/>
      <c r="R414" s="25"/>
      <c r="S414" s="25"/>
    </row>
    <row r="415" spans="1:19" x14ac:dyDescent="0.25">
      <c r="A415" s="11">
        <f t="shared" si="114"/>
        <v>415</v>
      </c>
      <c r="B415" s="24"/>
      <c r="C415" s="24"/>
      <c r="D415" s="24"/>
      <c r="E415" s="24" t="s">
        <v>15</v>
      </c>
      <c r="F415" s="55" t="s">
        <v>177</v>
      </c>
      <c r="G415" s="24"/>
      <c r="H415" s="24"/>
      <c r="I415" s="24"/>
      <c r="J415" s="16">
        <f t="shared" si="111"/>
        <v>0</v>
      </c>
      <c r="K415" s="25"/>
      <c r="L415" s="25"/>
      <c r="M415" s="25"/>
      <c r="N415" s="25"/>
      <c r="O415" s="25"/>
      <c r="P415" s="25"/>
      <c r="Q415" s="25"/>
      <c r="R415" s="25"/>
      <c r="S415" s="25"/>
    </row>
    <row r="416" spans="1:19" x14ac:dyDescent="0.25">
      <c r="A416" s="27">
        <f t="shared" si="114"/>
        <v>416</v>
      </c>
      <c r="B416" s="28"/>
      <c r="C416" s="28"/>
      <c r="D416" s="28"/>
      <c r="E416" s="49"/>
      <c r="F416" s="56"/>
      <c r="G416" s="49"/>
      <c r="H416" s="49"/>
      <c r="I416" s="49"/>
      <c r="J416" s="30"/>
      <c r="K416" s="31"/>
      <c r="L416" s="31"/>
      <c r="M416" s="31"/>
      <c r="N416" s="31"/>
      <c r="O416" s="31"/>
      <c r="P416" s="31"/>
      <c r="Q416" s="31"/>
      <c r="R416" s="31"/>
      <c r="S416" s="31"/>
    </row>
    <row r="417" spans="1:19" ht="16.5" x14ac:dyDescent="0.3">
      <c r="A417" s="11">
        <f t="shared" si="114"/>
        <v>417</v>
      </c>
      <c r="B417" s="22"/>
      <c r="C417" s="12" t="s">
        <v>180</v>
      </c>
      <c r="D417" s="57" t="s">
        <v>181</v>
      </c>
      <c r="E417" s="12"/>
      <c r="F417" s="13"/>
      <c r="G417" s="12"/>
      <c r="H417" s="12"/>
      <c r="I417" s="12"/>
      <c r="J417" s="16">
        <f t="shared" si="111"/>
        <v>0</v>
      </c>
      <c r="K417" s="17">
        <f>SUM(K418,K449)</f>
        <v>0</v>
      </c>
      <c r="L417" s="17">
        <f t="shared" ref="L417:S417" si="119">SUM(L418,L449)</f>
        <v>0</v>
      </c>
      <c r="M417" s="17">
        <f t="shared" si="119"/>
        <v>0</v>
      </c>
      <c r="N417" s="17">
        <f t="shared" si="119"/>
        <v>0</v>
      </c>
      <c r="O417" s="17">
        <f t="shared" si="119"/>
        <v>0</v>
      </c>
      <c r="P417" s="17">
        <f t="shared" si="119"/>
        <v>0</v>
      </c>
      <c r="Q417" s="17">
        <f t="shared" si="119"/>
        <v>0</v>
      </c>
      <c r="R417" s="17">
        <f t="shared" si="119"/>
        <v>0</v>
      </c>
      <c r="S417" s="17">
        <f t="shared" si="119"/>
        <v>0</v>
      </c>
    </row>
    <row r="418" spans="1:19" x14ac:dyDescent="0.25">
      <c r="A418" s="11">
        <f t="shared" si="114"/>
        <v>418</v>
      </c>
      <c r="B418" s="22"/>
      <c r="C418" s="22"/>
      <c r="D418" s="22" t="s">
        <v>167</v>
      </c>
      <c r="E418" s="41" t="s">
        <v>8</v>
      </c>
      <c r="F418" s="35"/>
      <c r="G418" s="22"/>
      <c r="H418" s="22"/>
      <c r="I418" s="22"/>
      <c r="J418" s="16">
        <f t="shared" si="111"/>
        <v>0</v>
      </c>
      <c r="K418" s="17">
        <f>SUM(K419,K429,K439)</f>
        <v>0</v>
      </c>
      <c r="L418" s="17">
        <f t="shared" ref="L418:S418" si="120">SUM(L419,L429,L439)</f>
        <v>0</v>
      </c>
      <c r="M418" s="17">
        <f t="shared" si="120"/>
        <v>0</v>
      </c>
      <c r="N418" s="17">
        <f t="shared" si="120"/>
        <v>0</v>
      </c>
      <c r="O418" s="17">
        <f t="shared" si="120"/>
        <v>0</v>
      </c>
      <c r="P418" s="17">
        <f t="shared" si="120"/>
        <v>0</v>
      </c>
      <c r="Q418" s="17">
        <f t="shared" si="120"/>
        <v>0</v>
      </c>
      <c r="R418" s="17">
        <f t="shared" si="120"/>
        <v>0</v>
      </c>
      <c r="S418" s="17">
        <f t="shared" si="120"/>
        <v>0</v>
      </c>
    </row>
    <row r="419" spans="1:19" x14ac:dyDescent="0.25">
      <c r="A419" s="11">
        <f t="shared" si="114"/>
        <v>419</v>
      </c>
      <c r="B419" s="22"/>
      <c r="C419" s="22"/>
      <c r="D419" s="22"/>
      <c r="E419" s="22" t="s">
        <v>9</v>
      </c>
      <c r="F419" s="58" t="str">
        <f>$H$47</f>
        <v xml:space="preserve">דרוג AA- ומעלה </v>
      </c>
      <c r="G419" s="22"/>
      <c r="H419" s="22"/>
      <c r="I419" s="22"/>
      <c r="J419" s="16">
        <f t="shared" si="111"/>
        <v>0</v>
      </c>
      <c r="K419" s="34">
        <f>SUM(K420:K428)</f>
        <v>0</v>
      </c>
      <c r="L419" s="34">
        <f t="shared" ref="L419:S419" si="121">SUM(L420:L428)</f>
        <v>0</v>
      </c>
      <c r="M419" s="34">
        <f t="shared" si="121"/>
        <v>0</v>
      </c>
      <c r="N419" s="34">
        <f t="shared" si="121"/>
        <v>0</v>
      </c>
      <c r="O419" s="34">
        <f t="shared" si="121"/>
        <v>0</v>
      </c>
      <c r="P419" s="34">
        <f t="shared" si="121"/>
        <v>0</v>
      </c>
      <c r="Q419" s="34">
        <f t="shared" si="121"/>
        <v>0</v>
      </c>
      <c r="R419" s="34">
        <f t="shared" si="121"/>
        <v>0</v>
      </c>
      <c r="S419" s="34">
        <f t="shared" si="121"/>
        <v>0</v>
      </c>
    </row>
    <row r="420" spans="1:19" x14ac:dyDescent="0.25">
      <c r="A420" s="11">
        <f t="shared" si="114"/>
        <v>420</v>
      </c>
      <c r="B420" s="24"/>
      <c r="C420" s="24"/>
      <c r="D420" s="24"/>
      <c r="E420" s="22"/>
      <c r="F420" s="37" t="s">
        <v>29</v>
      </c>
      <c r="G420" s="55" t="s">
        <v>182</v>
      </c>
      <c r="H420" s="24"/>
      <c r="I420" s="24"/>
      <c r="J420" s="16">
        <f t="shared" si="111"/>
        <v>0</v>
      </c>
      <c r="K420" s="25"/>
      <c r="L420" s="25"/>
      <c r="M420" s="25"/>
      <c r="N420" s="25"/>
      <c r="O420" s="25"/>
      <c r="P420" s="25"/>
      <c r="Q420" s="25"/>
      <c r="R420" s="25"/>
      <c r="S420" s="25"/>
    </row>
    <row r="421" spans="1:19" x14ac:dyDescent="0.25">
      <c r="A421" s="11">
        <f t="shared" si="114"/>
        <v>421</v>
      </c>
      <c r="B421" s="24"/>
      <c r="C421" s="24"/>
      <c r="D421" s="24"/>
      <c r="E421" s="24"/>
      <c r="F421" s="37" t="s">
        <v>41</v>
      </c>
      <c r="G421" s="55" t="s">
        <v>183</v>
      </c>
      <c r="H421" s="24"/>
      <c r="I421" s="24"/>
      <c r="J421" s="16">
        <f t="shared" si="111"/>
        <v>0</v>
      </c>
      <c r="K421" s="25"/>
      <c r="L421" s="25"/>
      <c r="M421" s="25"/>
      <c r="N421" s="25"/>
      <c r="O421" s="25"/>
      <c r="P421" s="25"/>
      <c r="Q421" s="25"/>
      <c r="R421" s="25"/>
      <c r="S421" s="25"/>
    </row>
    <row r="422" spans="1:19" x14ac:dyDescent="0.25">
      <c r="A422" s="11">
        <f t="shared" si="114"/>
        <v>422</v>
      </c>
      <c r="B422" s="24"/>
      <c r="C422" s="24"/>
      <c r="D422" s="24"/>
      <c r="E422" s="24"/>
      <c r="F422" s="37" t="s">
        <v>63</v>
      </c>
      <c r="G422" s="55" t="s">
        <v>184</v>
      </c>
      <c r="H422" s="24"/>
      <c r="I422" s="24"/>
      <c r="J422" s="16">
        <f t="shared" si="111"/>
        <v>0</v>
      </c>
      <c r="K422" s="25"/>
      <c r="L422" s="25"/>
      <c r="M422" s="25"/>
      <c r="N422" s="25"/>
      <c r="O422" s="25"/>
      <c r="P422" s="25"/>
      <c r="Q422" s="25"/>
      <c r="R422" s="25"/>
      <c r="S422" s="25"/>
    </row>
    <row r="423" spans="1:19" x14ac:dyDescent="0.25">
      <c r="A423" s="11">
        <f t="shared" si="114"/>
        <v>423</v>
      </c>
      <c r="B423" s="24"/>
      <c r="C423" s="24"/>
      <c r="D423" s="24"/>
      <c r="E423" s="24"/>
      <c r="F423" s="37" t="s">
        <v>65</v>
      </c>
      <c r="G423" s="55" t="s">
        <v>185</v>
      </c>
      <c r="H423" s="24"/>
      <c r="I423" s="24"/>
      <c r="J423" s="16">
        <f t="shared" si="111"/>
        <v>0</v>
      </c>
      <c r="K423" s="25"/>
      <c r="L423" s="25"/>
      <c r="M423" s="25"/>
      <c r="N423" s="25"/>
      <c r="O423" s="25"/>
      <c r="P423" s="25"/>
      <c r="Q423" s="25"/>
      <c r="R423" s="25"/>
      <c r="S423" s="25"/>
    </row>
    <row r="424" spans="1:19" x14ac:dyDescent="0.25">
      <c r="A424" s="11">
        <f t="shared" si="114"/>
        <v>424</v>
      </c>
      <c r="B424" s="24"/>
      <c r="C424" s="24"/>
      <c r="D424" s="24"/>
      <c r="E424" s="24"/>
      <c r="F424" s="37" t="s">
        <v>83</v>
      </c>
      <c r="G424" s="55" t="s">
        <v>186</v>
      </c>
      <c r="H424" s="24"/>
      <c r="I424" s="24"/>
      <c r="J424" s="16">
        <f t="shared" si="111"/>
        <v>0</v>
      </c>
      <c r="K424" s="25"/>
      <c r="L424" s="25"/>
      <c r="M424" s="25"/>
      <c r="N424" s="25"/>
      <c r="O424" s="25"/>
      <c r="P424" s="25"/>
      <c r="Q424" s="25"/>
      <c r="R424" s="25"/>
      <c r="S424" s="25"/>
    </row>
    <row r="425" spans="1:19" x14ac:dyDescent="0.25">
      <c r="A425" s="11">
        <f t="shared" si="114"/>
        <v>425</v>
      </c>
      <c r="B425" s="24"/>
      <c r="C425" s="24"/>
      <c r="D425" s="24"/>
      <c r="E425" s="24"/>
      <c r="F425" s="37" t="s">
        <v>85</v>
      </c>
      <c r="G425" s="55" t="s">
        <v>187</v>
      </c>
      <c r="H425" s="24"/>
      <c r="I425" s="24"/>
      <c r="J425" s="16">
        <f t="shared" si="111"/>
        <v>0</v>
      </c>
      <c r="K425" s="25"/>
      <c r="L425" s="25"/>
      <c r="M425" s="25"/>
      <c r="N425" s="25"/>
      <c r="O425" s="25"/>
      <c r="P425" s="25"/>
      <c r="Q425" s="25"/>
      <c r="R425" s="25"/>
      <c r="S425" s="25"/>
    </row>
    <row r="426" spans="1:19" x14ac:dyDescent="0.25">
      <c r="A426" s="11">
        <f t="shared" si="114"/>
        <v>426</v>
      </c>
      <c r="B426" s="24"/>
      <c r="C426" s="24"/>
      <c r="D426" s="24"/>
      <c r="E426" s="24"/>
      <c r="F426" s="37" t="s">
        <v>188</v>
      </c>
      <c r="G426" s="55" t="s">
        <v>189</v>
      </c>
      <c r="H426" s="24"/>
      <c r="I426" s="24"/>
      <c r="J426" s="16">
        <f t="shared" si="111"/>
        <v>0</v>
      </c>
      <c r="K426" s="25"/>
      <c r="L426" s="25"/>
      <c r="M426" s="25"/>
      <c r="N426" s="25"/>
      <c r="O426" s="25"/>
      <c r="P426" s="25"/>
      <c r="Q426" s="25"/>
      <c r="R426" s="25"/>
      <c r="S426" s="25"/>
    </row>
    <row r="427" spans="1:19" x14ac:dyDescent="0.25">
      <c r="A427" s="11">
        <f t="shared" si="114"/>
        <v>427</v>
      </c>
      <c r="B427" s="24"/>
      <c r="C427" s="24"/>
      <c r="D427" s="24"/>
      <c r="E427" s="24"/>
      <c r="F427" s="37" t="s">
        <v>190</v>
      </c>
      <c r="G427" s="55" t="s">
        <v>191</v>
      </c>
      <c r="H427" s="24"/>
      <c r="I427" s="24"/>
      <c r="J427" s="16">
        <f t="shared" si="111"/>
        <v>0</v>
      </c>
      <c r="K427" s="25"/>
      <c r="L427" s="25"/>
      <c r="M427" s="25"/>
      <c r="N427" s="25"/>
      <c r="O427" s="25"/>
      <c r="P427" s="25"/>
      <c r="Q427" s="25"/>
      <c r="R427" s="25"/>
      <c r="S427" s="25"/>
    </row>
    <row r="428" spans="1:19" x14ac:dyDescent="0.25">
      <c r="A428" s="11">
        <f t="shared" si="114"/>
        <v>428</v>
      </c>
      <c r="B428" s="24"/>
      <c r="C428" s="24"/>
      <c r="D428" s="24"/>
      <c r="E428" s="24"/>
      <c r="F428" s="37" t="s">
        <v>192</v>
      </c>
      <c r="G428" s="55" t="s">
        <v>70</v>
      </c>
      <c r="H428" s="24"/>
      <c r="I428" s="24"/>
      <c r="J428" s="16">
        <f t="shared" si="111"/>
        <v>0</v>
      </c>
      <c r="K428" s="25"/>
      <c r="L428" s="25"/>
      <c r="M428" s="25"/>
      <c r="N428" s="25"/>
      <c r="O428" s="25"/>
      <c r="P428" s="25"/>
      <c r="Q428" s="25"/>
      <c r="R428" s="25"/>
      <c r="S428" s="25"/>
    </row>
    <row r="429" spans="1:19" x14ac:dyDescent="0.25">
      <c r="A429" s="11">
        <f t="shared" si="114"/>
        <v>429</v>
      </c>
      <c r="B429" s="22"/>
      <c r="C429" s="22"/>
      <c r="D429" s="22"/>
      <c r="E429" s="22" t="s">
        <v>11</v>
      </c>
      <c r="F429" s="58" t="str">
        <f>$H$51</f>
        <v xml:space="preserve">דרוג BBB- ועד A+ </v>
      </c>
      <c r="G429" s="22"/>
      <c r="H429" s="22"/>
      <c r="I429" s="22"/>
      <c r="J429" s="16">
        <f t="shared" si="111"/>
        <v>0</v>
      </c>
      <c r="K429" s="34">
        <f>SUM(K430:K438)</f>
        <v>0</v>
      </c>
      <c r="L429" s="34">
        <f t="shared" ref="L429:S429" si="122">SUM(L430:L438)</f>
        <v>0</v>
      </c>
      <c r="M429" s="34">
        <f t="shared" si="122"/>
        <v>0</v>
      </c>
      <c r="N429" s="34">
        <f t="shared" si="122"/>
        <v>0</v>
      </c>
      <c r="O429" s="34">
        <f t="shared" si="122"/>
        <v>0</v>
      </c>
      <c r="P429" s="34">
        <f t="shared" si="122"/>
        <v>0</v>
      </c>
      <c r="Q429" s="34">
        <f t="shared" si="122"/>
        <v>0</v>
      </c>
      <c r="R429" s="34">
        <f t="shared" si="122"/>
        <v>0</v>
      </c>
      <c r="S429" s="34">
        <f t="shared" si="122"/>
        <v>0</v>
      </c>
    </row>
    <row r="430" spans="1:19" x14ac:dyDescent="0.25">
      <c r="A430" s="11">
        <f t="shared" si="114"/>
        <v>430</v>
      </c>
      <c r="B430" s="24"/>
      <c r="C430" s="24"/>
      <c r="D430" s="24"/>
      <c r="E430" s="22"/>
      <c r="F430" s="37" t="s">
        <v>29</v>
      </c>
      <c r="G430" s="55" t="s">
        <v>182</v>
      </c>
      <c r="H430" s="24"/>
      <c r="I430" s="24"/>
      <c r="J430" s="16">
        <f t="shared" si="111"/>
        <v>0</v>
      </c>
      <c r="K430" s="25"/>
      <c r="L430" s="25"/>
      <c r="M430" s="25"/>
      <c r="N430" s="25"/>
      <c r="O430" s="25"/>
      <c r="P430" s="25"/>
      <c r="Q430" s="25"/>
      <c r="R430" s="25"/>
      <c r="S430" s="25"/>
    </row>
    <row r="431" spans="1:19" x14ac:dyDescent="0.25">
      <c r="A431" s="11">
        <f t="shared" si="114"/>
        <v>431</v>
      </c>
      <c r="B431" s="24"/>
      <c r="C431" s="24"/>
      <c r="D431" s="24"/>
      <c r="E431" s="24"/>
      <c r="F431" s="37" t="s">
        <v>41</v>
      </c>
      <c r="G431" s="55" t="s">
        <v>183</v>
      </c>
      <c r="H431" s="24"/>
      <c r="I431" s="24"/>
      <c r="J431" s="16">
        <f t="shared" si="111"/>
        <v>0</v>
      </c>
      <c r="K431" s="25"/>
      <c r="L431" s="25"/>
      <c r="M431" s="25"/>
      <c r="N431" s="25"/>
      <c r="O431" s="25"/>
      <c r="P431" s="25"/>
      <c r="Q431" s="25"/>
      <c r="R431" s="25"/>
      <c r="S431" s="25"/>
    </row>
    <row r="432" spans="1:19" x14ac:dyDescent="0.25">
      <c r="A432" s="11">
        <f t="shared" si="114"/>
        <v>432</v>
      </c>
      <c r="B432" s="24"/>
      <c r="C432" s="24"/>
      <c r="D432" s="24"/>
      <c r="E432" s="24"/>
      <c r="F432" s="37" t="s">
        <v>63</v>
      </c>
      <c r="G432" s="55" t="s">
        <v>184</v>
      </c>
      <c r="H432" s="24"/>
      <c r="I432" s="24"/>
      <c r="J432" s="16">
        <f t="shared" si="111"/>
        <v>0</v>
      </c>
      <c r="K432" s="25"/>
      <c r="L432" s="25"/>
      <c r="M432" s="25"/>
      <c r="N432" s="25"/>
      <c r="O432" s="25"/>
      <c r="P432" s="25"/>
      <c r="Q432" s="25"/>
      <c r="R432" s="25"/>
      <c r="S432" s="25"/>
    </row>
    <row r="433" spans="1:19" x14ac:dyDescent="0.25">
      <c r="A433" s="11">
        <f t="shared" si="114"/>
        <v>433</v>
      </c>
      <c r="B433" s="24"/>
      <c r="C433" s="24"/>
      <c r="D433" s="24"/>
      <c r="E433" s="24"/>
      <c r="F433" s="37" t="s">
        <v>65</v>
      </c>
      <c r="G433" s="55" t="s">
        <v>185</v>
      </c>
      <c r="H433" s="24"/>
      <c r="I433" s="24"/>
      <c r="J433" s="16">
        <f t="shared" si="111"/>
        <v>0</v>
      </c>
      <c r="K433" s="25"/>
      <c r="L433" s="25"/>
      <c r="M433" s="25"/>
      <c r="N433" s="25"/>
      <c r="O433" s="25"/>
      <c r="P433" s="25"/>
      <c r="Q433" s="25"/>
      <c r="R433" s="25"/>
      <c r="S433" s="25"/>
    </row>
    <row r="434" spans="1:19" x14ac:dyDescent="0.25">
      <c r="A434" s="11">
        <f t="shared" si="114"/>
        <v>434</v>
      </c>
      <c r="B434" s="24"/>
      <c r="C434" s="24"/>
      <c r="D434" s="24"/>
      <c r="E434" s="24"/>
      <c r="F434" s="37" t="s">
        <v>83</v>
      </c>
      <c r="G434" s="55" t="s">
        <v>186</v>
      </c>
      <c r="H434" s="24"/>
      <c r="I434" s="24"/>
      <c r="J434" s="16">
        <f t="shared" si="111"/>
        <v>0</v>
      </c>
      <c r="K434" s="25"/>
      <c r="L434" s="25"/>
      <c r="M434" s="25"/>
      <c r="N434" s="25"/>
      <c r="O434" s="25"/>
      <c r="P434" s="25"/>
      <c r="Q434" s="25"/>
      <c r="R434" s="25"/>
      <c r="S434" s="25"/>
    </row>
    <row r="435" spans="1:19" x14ac:dyDescent="0.25">
      <c r="A435" s="11">
        <f t="shared" si="114"/>
        <v>435</v>
      </c>
      <c r="B435" s="24"/>
      <c r="C435" s="24"/>
      <c r="D435" s="24"/>
      <c r="E435" s="24"/>
      <c r="F435" s="37" t="s">
        <v>85</v>
      </c>
      <c r="G435" s="55" t="s">
        <v>187</v>
      </c>
      <c r="H435" s="24"/>
      <c r="I435" s="24"/>
      <c r="J435" s="16">
        <f t="shared" si="111"/>
        <v>0</v>
      </c>
      <c r="K435" s="25"/>
      <c r="L435" s="25"/>
      <c r="M435" s="25"/>
      <c r="N435" s="25"/>
      <c r="O435" s="25"/>
      <c r="P435" s="25"/>
      <c r="Q435" s="25"/>
      <c r="R435" s="25"/>
      <c r="S435" s="25"/>
    </row>
    <row r="436" spans="1:19" x14ac:dyDescent="0.25">
      <c r="A436" s="11">
        <f t="shared" si="114"/>
        <v>436</v>
      </c>
      <c r="B436" s="24"/>
      <c r="C436" s="24"/>
      <c r="D436" s="24"/>
      <c r="E436" s="24"/>
      <c r="F436" s="37" t="s">
        <v>188</v>
      </c>
      <c r="G436" s="55" t="s">
        <v>189</v>
      </c>
      <c r="H436" s="24"/>
      <c r="I436" s="24"/>
      <c r="J436" s="16">
        <f t="shared" si="111"/>
        <v>0</v>
      </c>
      <c r="K436" s="25"/>
      <c r="L436" s="25"/>
      <c r="M436" s="25"/>
      <c r="N436" s="25"/>
      <c r="O436" s="25"/>
      <c r="P436" s="25"/>
      <c r="Q436" s="25"/>
      <c r="R436" s="25"/>
      <c r="S436" s="25"/>
    </row>
    <row r="437" spans="1:19" x14ac:dyDescent="0.25">
      <c r="A437" s="11">
        <f t="shared" si="114"/>
        <v>437</v>
      </c>
      <c r="B437" s="24"/>
      <c r="C437" s="24"/>
      <c r="D437" s="24"/>
      <c r="E437" s="24"/>
      <c r="F437" s="37" t="s">
        <v>190</v>
      </c>
      <c r="G437" s="55" t="s">
        <v>191</v>
      </c>
      <c r="H437" s="24"/>
      <c r="I437" s="24"/>
      <c r="J437" s="16">
        <f t="shared" si="111"/>
        <v>0</v>
      </c>
      <c r="K437" s="25"/>
      <c r="L437" s="25"/>
      <c r="M437" s="25"/>
      <c r="N437" s="25"/>
      <c r="O437" s="25"/>
      <c r="P437" s="25"/>
      <c r="Q437" s="25"/>
      <c r="R437" s="25"/>
      <c r="S437" s="25"/>
    </row>
    <row r="438" spans="1:19" x14ac:dyDescent="0.25">
      <c r="A438" s="11">
        <f t="shared" si="114"/>
        <v>438</v>
      </c>
      <c r="B438" s="24"/>
      <c r="C438" s="24"/>
      <c r="D438" s="24"/>
      <c r="E438" s="24"/>
      <c r="F438" s="37" t="s">
        <v>192</v>
      </c>
      <c r="G438" s="55" t="s">
        <v>70</v>
      </c>
      <c r="H438" s="24"/>
      <c r="I438" s="24"/>
      <c r="J438" s="16">
        <f t="shared" si="111"/>
        <v>0</v>
      </c>
      <c r="K438" s="25"/>
      <c r="L438" s="25"/>
      <c r="M438" s="25"/>
      <c r="N438" s="25"/>
      <c r="O438" s="25"/>
      <c r="P438" s="25"/>
      <c r="Q438" s="25"/>
      <c r="R438" s="25"/>
      <c r="S438" s="25"/>
    </row>
    <row r="439" spans="1:19" ht="20.25" x14ac:dyDescent="0.35">
      <c r="A439" s="11">
        <f t="shared" si="114"/>
        <v>439</v>
      </c>
      <c r="B439" s="22"/>
      <c r="C439" s="59"/>
      <c r="D439" s="59"/>
      <c r="E439" s="22" t="s">
        <v>13</v>
      </c>
      <c r="F439" s="58" t="str">
        <f>$H$55</f>
        <v xml:space="preserve">דרוג נמוך מ- BBB- או לא מדורג </v>
      </c>
      <c r="G439" s="22"/>
      <c r="H439" s="22"/>
      <c r="I439" s="22"/>
      <c r="J439" s="16">
        <f t="shared" si="111"/>
        <v>0</v>
      </c>
      <c r="K439" s="34">
        <f>SUM(K440:K448)</f>
        <v>0</v>
      </c>
      <c r="L439" s="34">
        <f t="shared" ref="L439:S439" si="123">SUM(L440:L448)</f>
        <v>0</v>
      </c>
      <c r="M439" s="34">
        <f t="shared" si="123"/>
        <v>0</v>
      </c>
      <c r="N439" s="34">
        <f t="shared" si="123"/>
        <v>0</v>
      </c>
      <c r="O439" s="34">
        <f t="shared" si="123"/>
        <v>0</v>
      </c>
      <c r="P439" s="34">
        <f t="shared" si="123"/>
        <v>0</v>
      </c>
      <c r="Q439" s="34">
        <f t="shared" si="123"/>
        <v>0</v>
      </c>
      <c r="R439" s="34">
        <f t="shared" si="123"/>
        <v>0</v>
      </c>
      <c r="S439" s="34">
        <f t="shared" si="123"/>
        <v>0</v>
      </c>
    </row>
    <row r="440" spans="1:19" ht="20.25" x14ac:dyDescent="0.35">
      <c r="A440" s="11">
        <f t="shared" si="114"/>
        <v>440</v>
      </c>
      <c r="B440" s="24"/>
      <c r="C440" s="60"/>
      <c r="D440" s="59"/>
      <c r="E440" s="24"/>
      <c r="F440" s="37" t="s">
        <v>29</v>
      </c>
      <c r="G440" s="55" t="s">
        <v>182</v>
      </c>
      <c r="H440" s="24"/>
      <c r="I440" s="24"/>
      <c r="J440" s="16">
        <f t="shared" si="111"/>
        <v>0</v>
      </c>
      <c r="K440" s="25"/>
      <c r="L440" s="25"/>
      <c r="M440" s="25"/>
      <c r="N440" s="25"/>
      <c r="O440" s="25"/>
      <c r="P440" s="25"/>
      <c r="Q440" s="25"/>
      <c r="R440" s="25"/>
      <c r="S440" s="25"/>
    </row>
    <row r="441" spans="1:19" ht="20.25" x14ac:dyDescent="0.35">
      <c r="A441" s="11">
        <f t="shared" si="114"/>
        <v>441</v>
      </c>
      <c r="B441" s="24"/>
      <c r="C441" s="60"/>
      <c r="D441" s="59"/>
      <c r="E441" s="24"/>
      <c r="F441" s="37" t="s">
        <v>41</v>
      </c>
      <c r="G441" s="55" t="s">
        <v>183</v>
      </c>
      <c r="H441" s="24"/>
      <c r="I441" s="24"/>
      <c r="J441" s="16">
        <f t="shared" si="111"/>
        <v>0</v>
      </c>
      <c r="K441" s="25"/>
      <c r="L441" s="25"/>
      <c r="M441" s="25"/>
      <c r="N441" s="25"/>
      <c r="O441" s="25"/>
      <c r="P441" s="25"/>
      <c r="Q441" s="25"/>
      <c r="R441" s="25"/>
      <c r="S441" s="25"/>
    </row>
    <row r="442" spans="1:19" ht="20.25" x14ac:dyDescent="0.35">
      <c r="A442" s="11">
        <f t="shared" si="114"/>
        <v>442</v>
      </c>
      <c r="B442" s="24"/>
      <c r="C442" s="60"/>
      <c r="D442" s="60"/>
      <c r="E442" s="24"/>
      <c r="F442" s="37" t="s">
        <v>63</v>
      </c>
      <c r="G442" s="55" t="s">
        <v>184</v>
      </c>
      <c r="H442" s="24"/>
      <c r="I442" s="24"/>
      <c r="J442" s="16">
        <f t="shared" si="111"/>
        <v>0</v>
      </c>
      <c r="K442" s="25"/>
      <c r="L442" s="25"/>
      <c r="M442" s="25"/>
      <c r="N442" s="25"/>
      <c r="O442" s="25"/>
      <c r="P442" s="25"/>
      <c r="Q442" s="25"/>
      <c r="R442" s="25"/>
      <c r="S442" s="25"/>
    </row>
    <row r="443" spans="1:19" ht="20.25" x14ac:dyDescent="0.35">
      <c r="A443" s="11">
        <f t="shared" si="114"/>
        <v>443</v>
      </c>
      <c r="B443" s="24"/>
      <c r="C443" s="60"/>
      <c r="D443" s="60"/>
      <c r="E443" s="24"/>
      <c r="F443" s="37" t="s">
        <v>65</v>
      </c>
      <c r="G443" s="55" t="s">
        <v>185</v>
      </c>
      <c r="H443" s="24"/>
      <c r="I443" s="24"/>
      <c r="J443" s="16">
        <f t="shared" si="111"/>
        <v>0</v>
      </c>
      <c r="K443" s="25"/>
      <c r="L443" s="25"/>
      <c r="M443" s="25"/>
      <c r="N443" s="25"/>
      <c r="O443" s="25"/>
      <c r="P443" s="25"/>
      <c r="Q443" s="25"/>
      <c r="R443" s="25"/>
      <c r="S443" s="25"/>
    </row>
    <row r="444" spans="1:19" ht="20.25" x14ac:dyDescent="0.35">
      <c r="A444" s="11">
        <f t="shared" si="114"/>
        <v>444</v>
      </c>
      <c r="B444" s="24"/>
      <c r="C444" s="60"/>
      <c r="D444" s="60"/>
      <c r="E444" s="24"/>
      <c r="F444" s="37" t="s">
        <v>83</v>
      </c>
      <c r="G444" s="55" t="s">
        <v>186</v>
      </c>
      <c r="H444" s="24"/>
      <c r="I444" s="24"/>
      <c r="J444" s="16">
        <f t="shared" si="111"/>
        <v>0</v>
      </c>
      <c r="K444" s="25"/>
      <c r="L444" s="25"/>
      <c r="M444" s="25"/>
      <c r="N444" s="25"/>
      <c r="O444" s="25"/>
      <c r="P444" s="25"/>
      <c r="Q444" s="25"/>
      <c r="R444" s="25"/>
      <c r="S444" s="25"/>
    </row>
    <row r="445" spans="1:19" ht="20.25" x14ac:dyDescent="0.35">
      <c r="A445" s="11">
        <f t="shared" si="114"/>
        <v>445</v>
      </c>
      <c r="B445" s="24"/>
      <c r="C445" s="60"/>
      <c r="D445" s="60"/>
      <c r="E445" s="24"/>
      <c r="F445" s="37" t="s">
        <v>85</v>
      </c>
      <c r="G445" s="55" t="s">
        <v>187</v>
      </c>
      <c r="H445" s="24"/>
      <c r="I445" s="24"/>
      <c r="J445" s="16">
        <f t="shared" si="111"/>
        <v>0</v>
      </c>
      <c r="K445" s="25"/>
      <c r="L445" s="25"/>
      <c r="M445" s="25"/>
      <c r="N445" s="25"/>
      <c r="O445" s="25"/>
      <c r="P445" s="25"/>
      <c r="Q445" s="25"/>
      <c r="R445" s="25"/>
      <c r="S445" s="25"/>
    </row>
    <row r="446" spans="1:19" ht="20.25" x14ac:dyDescent="0.35">
      <c r="A446" s="11">
        <f t="shared" si="114"/>
        <v>446</v>
      </c>
      <c r="B446" s="24"/>
      <c r="C446" s="60"/>
      <c r="D446" s="60"/>
      <c r="E446" s="24"/>
      <c r="F446" s="37" t="s">
        <v>188</v>
      </c>
      <c r="G446" s="55" t="s">
        <v>189</v>
      </c>
      <c r="H446" s="24"/>
      <c r="I446" s="24"/>
      <c r="J446" s="16">
        <f t="shared" si="111"/>
        <v>0</v>
      </c>
      <c r="K446" s="25"/>
      <c r="L446" s="25"/>
      <c r="M446" s="25"/>
      <c r="N446" s="25"/>
      <c r="O446" s="25"/>
      <c r="P446" s="25"/>
      <c r="Q446" s="25"/>
      <c r="R446" s="25"/>
      <c r="S446" s="25"/>
    </row>
    <row r="447" spans="1:19" ht="20.25" x14ac:dyDescent="0.35">
      <c r="A447" s="11">
        <f t="shared" si="114"/>
        <v>447</v>
      </c>
      <c r="B447" s="24"/>
      <c r="C447" s="60"/>
      <c r="D447" s="60"/>
      <c r="E447" s="24"/>
      <c r="F447" s="37" t="s">
        <v>190</v>
      </c>
      <c r="G447" s="55" t="s">
        <v>191</v>
      </c>
      <c r="H447" s="24"/>
      <c r="I447" s="24"/>
      <c r="J447" s="16">
        <f t="shared" si="111"/>
        <v>0</v>
      </c>
      <c r="K447" s="25"/>
      <c r="L447" s="25"/>
      <c r="M447" s="25"/>
      <c r="N447" s="25"/>
      <c r="O447" s="25"/>
      <c r="P447" s="25"/>
      <c r="Q447" s="25"/>
      <c r="R447" s="25"/>
      <c r="S447" s="25"/>
    </row>
    <row r="448" spans="1:19" ht="20.25" x14ac:dyDescent="0.35">
      <c r="A448" s="11">
        <f t="shared" si="114"/>
        <v>448</v>
      </c>
      <c r="B448" s="24"/>
      <c r="C448" s="60"/>
      <c r="D448" s="60"/>
      <c r="E448" s="24"/>
      <c r="F448" s="37" t="s">
        <v>192</v>
      </c>
      <c r="G448" s="55" t="s">
        <v>70</v>
      </c>
      <c r="H448" s="24"/>
      <c r="I448" s="24"/>
      <c r="J448" s="16">
        <f t="shared" si="111"/>
        <v>0</v>
      </c>
      <c r="K448" s="25"/>
      <c r="L448" s="25"/>
      <c r="M448" s="25"/>
      <c r="N448" s="25"/>
      <c r="O448" s="25"/>
      <c r="P448" s="25"/>
      <c r="Q448" s="25"/>
      <c r="R448" s="25"/>
      <c r="S448" s="25"/>
    </row>
    <row r="449" spans="1:19" ht="20.25" x14ac:dyDescent="0.35">
      <c r="A449" s="11">
        <f t="shared" si="114"/>
        <v>449</v>
      </c>
      <c r="B449" s="22"/>
      <c r="C449" s="59"/>
      <c r="D449" s="61" t="s">
        <v>178</v>
      </c>
      <c r="E449" s="41" t="s">
        <v>24</v>
      </c>
      <c r="F449" s="35"/>
      <c r="G449" s="22"/>
      <c r="H449" s="22"/>
      <c r="I449" s="22"/>
      <c r="J449" s="16">
        <f t="shared" si="111"/>
        <v>0</v>
      </c>
      <c r="K449" s="34">
        <f>SUM(K450:K452)</f>
        <v>0</v>
      </c>
      <c r="L449" s="34">
        <f t="shared" ref="L449:S449" si="124">SUM(L450:L452)</f>
        <v>0</v>
      </c>
      <c r="M449" s="34">
        <f t="shared" si="124"/>
        <v>0</v>
      </c>
      <c r="N449" s="34">
        <f t="shared" si="124"/>
        <v>0</v>
      </c>
      <c r="O449" s="34">
        <f t="shared" si="124"/>
        <v>0</v>
      </c>
      <c r="P449" s="34">
        <f t="shared" si="124"/>
        <v>0</v>
      </c>
      <c r="Q449" s="34">
        <f t="shared" si="124"/>
        <v>0</v>
      </c>
      <c r="R449" s="34">
        <f t="shared" si="124"/>
        <v>0</v>
      </c>
      <c r="S449" s="34">
        <f t="shared" si="124"/>
        <v>0</v>
      </c>
    </row>
    <row r="450" spans="1:19" ht="20.25" x14ac:dyDescent="0.35">
      <c r="A450" s="11">
        <f t="shared" si="114"/>
        <v>450</v>
      </c>
      <c r="B450" s="24"/>
      <c r="C450" s="60"/>
      <c r="D450" s="60"/>
      <c r="E450" s="24" t="s">
        <v>9</v>
      </c>
      <c r="F450" s="39" t="str">
        <f>$H$78</f>
        <v xml:space="preserve">דרוג A- ומעלה </v>
      </c>
      <c r="G450" s="24"/>
      <c r="H450" s="24"/>
      <c r="I450" s="24"/>
      <c r="J450" s="16">
        <f t="shared" si="111"/>
        <v>0</v>
      </c>
      <c r="K450" s="25"/>
      <c r="L450" s="25"/>
      <c r="M450" s="25"/>
      <c r="N450" s="25"/>
      <c r="O450" s="25"/>
      <c r="P450" s="25"/>
      <c r="Q450" s="25"/>
      <c r="R450" s="25"/>
      <c r="S450" s="25"/>
    </row>
    <row r="451" spans="1:19" ht="20.25" x14ac:dyDescent="0.35">
      <c r="A451" s="11">
        <f t="shared" si="114"/>
        <v>451</v>
      </c>
      <c r="B451" s="24"/>
      <c r="C451" s="60"/>
      <c r="D451" s="60"/>
      <c r="E451" s="24" t="s">
        <v>11</v>
      </c>
      <c r="F451" s="39" t="str">
        <f>$H$79</f>
        <v>דרוג BBB- ועד BBB+</v>
      </c>
      <c r="G451" s="24"/>
      <c r="H451" s="24"/>
      <c r="I451" s="24"/>
      <c r="J451" s="16">
        <f t="shared" si="111"/>
        <v>0</v>
      </c>
      <c r="K451" s="25"/>
      <c r="L451" s="25"/>
      <c r="M451" s="25"/>
      <c r="N451" s="25"/>
      <c r="O451" s="25"/>
      <c r="P451" s="25"/>
      <c r="Q451" s="25"/>
      <c r="R451" s="25"/>
      <c r="S451" s="25"/>
    </row>
    <row r="452" spans="1:19" ht="20.25" x14ac:dyDescent="0.35">
      <c r="A452" s="11">
        <f t="shared" si="114"/>
        <v>452</v>
      </c>
      <c r="B452" s="24"/>
      <c r="C452" s="60"/>
      <c r="D452" s="60"/>
      <c r="E452" s="24" t="s">
        <v>13</v>
      </c>
      <c r="F452" s="39" t="str">
        <f>$H$80</f>
        <v xml:space="preserve">דרוג נמוך מ- BBB- או לא מדורג </v>
      </c>
      <c r="G452" s="24"/>
      <c r="H452" s="24"/>
      <c r="I452" s="24"/>
      <c r="J452" s="16">
        <f t="shared" si="111"/>
        <v>0</v>
      </c>
      <c r="K452" s="25"/>
      <c r="L452" s="25"/>
      <c r="M452" s="25"/>
      <c r="N452" s="25"/>
      <c r="O452" s="25"/>
      <c r="P452" s="25"/>
      <c r="Q452" s="25"/>
      <c r="R452" s="25"/>
      <c r="S452" s="25"/>
    </row>
    <row r="453" spans="1:19" ht="20.25" x14ac:dyDescent="0.35">
      <c r="A453" s="27">
        <f t="shared" si="114"/>
        <v>453</v>
      </c>
      <c r="B453" s="49"/>
      <c r="C453" s="62"/>
      <c r="D453" s="62"/>
      <c r="E453" s="49"/>
      <c r="F453" s="63"/>
      <c r="G453" s="49"/>
      <c r="H453" s="49"/>
      <c r="I453" s="49"/>
      <c r="J453" s="64"/>
      <c r="K453" s="50"/>
      <c r="L453" s="50"/>
      <c r="M453" s="50"/>
      <c r="N453" s="50"/>
      <c r="O453" s="50"/>
      <c r="P453" s="50"/>
      <c r="Q453" s="50"/>
      <c r="R453" s="50"/>
      <c r="S453" s="50"/>
    </row>
    <row r="454" spans="1:19" ht="16.5" x14ac:dyDescent="0.3">
      <c r="A454" s="11">
        <f t="shared" si="114"/>
        <v>454</v>
      </c>
      <c r="B454" s="22"/>
      <c r="C454" s="12" t="s">
        <v>193</v>
      </c>
      <c r="D454" s="12" t="s">
        <v>194</v>
      </c>
      <c r="E454" s="12"/>
      <c r="F454" s="13"/>
      <c r="G454" s="12"/>
      <c r="H454" s="12"/>
      <c r="I454" s="12"/>
      <c r="J454" s="16">
        <f t="shared" si="111"/>
        <v>0</v>
      </c>
      <c r="K454" s="17">
        <f>SUM(K455,K470)</f>
        <v>0</v>
      </c>
      <c r="L454" s="17">
        <f t="shared" ref="L454:S454" si="125">SUM(L455,L470)</f>
        <v>0</v>
      </c>
      <c r="M454" s="17">
        <f t="shared" si="125"/>
        <v>0</v>
      </c>
      <c r="N454" s="17">
        <f t="shared" si="125"/>
        <v>0</v>
      </c>
      <c r="O454" s="17">
        <f t="shared" si="125"/>
        <v>0</v>
      </c>
      <c r="P454" s="17">
        <f t="shared" si="125"/>
        <v>0</v>
      </c>
      <c r="Q454" s="17">
        <f t="shared" si="125"/>
        <v>0</v>
      </c>
      <c r="R454" s="17">
        <f t="shared" si="125"/>
        <v>0</v>
      </c>
      <c r="S454" s="17">
        <f t="shared" si="125"/>
        <v>0</v>
      </c>
    </row>
    <row r="455" spans="1:19" ht="20.25" x14ac:dyDescent="0.35">
      <c r="A455" s="11">
        <f t="shared" si="114"/>
        <v>455</v>
      </c>
      <c r="B455" s="22"/>
      <c r="C455" s="59"/>
      <c r="D455" s="61" t="s">
        <v>167</v>
      </c>
      <c r="E455" s="41" t="s">
        <v>8</v>
      </c>
      <c r="F455" s="35"/>
      <c r="G455" s="22"/>
      <c r="H455" s="22"/>
      <c r="I455" s="22"/>
      <c r="J455" s="16">
        <f t="shared" ref="J455:J494" si="126">SUM(K455:CG455)</f>
        <v>0</v>
      </c>
      <c r="K455" s="17">
        <f>SUM(K456,K463)</f>
        <v>0</v>
      </c>
      <c r="L455" s="17">
        <f t="shared" ref="L455:S455" si="127">SUM(L456,L463)</f>
        <v>0</v>
      </c>
      <c r="M455" s="17">
        <f t="shared" si="127"/>
        <v>0</v>
      </c>
      <c r="N455" s="17">
        <f t="shared" si="127"/>
        <v>0</v>
      </c>
      <c r="O455" s="17">
        <f t="shared" si="127"/>
        <v>0</v>
      </c>
      <c r="P455" s="17">
        <f t="shared" si="127"/>
        <v>0</v>
      </c>
      <c r="Q455" s="17">
        <f t="shared" si="127"/>
        <v>0</v>
      </c>
      <c r="R455" s="17">
        <f t="shared" si="127"/>
        <v>0</v>
      </c>
      <c r="S455" s="17">
        <f t="shared" si="127"/>
        <v>0</v>
      </c>
    </row>
    <row r="456" spans="1:19" ht="20.25" x14ac:dyDescent="0.35">
      <c r="A456" s="11">
        <f t="shared" si="114"/>
        <v>456</v>
      </c>
      <c r="B456" s="22"/>
      <c r="C456" s="59"/>
      <c r="D456" s="59"/>
      <c r="E456" s="35" t="s">
        <v>9</v>
      </c>
      <c r="F456" s="36" t="s">
        <v>30</v>
      </c>
      <c r="G456" s="22"/>
      <c r="H456" s="22"/>
      <c r="I456" s="22"/>
      <c r="J456" s="16">
        <f t="shared" si="126"/>
        <v>0</v>
      </c>
      <c r="K456" s="34">
        <f>SUM(K457,K460)</f>
        <v>0</v>
      </c>
      <c r="L456" s="34">
        <f t="shared" ref="L456:S456" si="128">SUM(L457,L460)</f>
        <v>0</v>
      </c>
      <c r="M456" s="34">
        <f t="shared" si="128"/>
        <v>0</v>
      </c>
      <c r="N456" s="34">
        <f t="shared" si="128"/>
        <v>0</v>
      </c>
      <c r="O456" s="34">
        <f t="shared" si="128"/>
        <v>0</v>
      </c>
      <c r="P456" s="34">
        <f t="shared" si="128"/>
        <v>0</v>
      </c>
      <c r="Q456" s="34">
        <f t="shared" si="128"/>
        <v>0</v>
      </c>
      <c r="R456" s="34">
        <f t="shared" si="128"/>
        <v>0</v>
      </c>
      <c r="S456" s="34">
        <f t="shared" si="128"/>
        <v>0</v>
      </c>
    </row>
    <row r="457" spans="1:19" ht="20.25" x14ac:dyDescent="0.35">
      <c r="A457" s="11">
        <f t="shared" si="114"/>
        <v>457</v>
      </c>
      <c r="B457" s="24"/>
      <c r="C457" s="60"/>
      <c r="D457" s="60"/>
      <c r="E457" s="35"/>
      <c r="F457" s="37" t="s">
        <v>29</v>
      </c>
      <c r="G457" s="55" t="s">
        <v>195</v>
      </c>
      <c r="H457" s="24"/>
      <c r="I457" s="24"/>
      <c r="J457" s="16">
        <f t="shared" si="126"/>
        <v>0</v>
      </c>
      <c r="K457" s="26">
        <f>SUM(K458:K459)</f>
        <v>0</v>
      </c>
      <c r="L457" s="26">
        <f t="shared" ref="L457:S457" si="129">SUM(L458:L459)</f>
        <v>0</v>
      </c>
      <c r="M457" s="26">
        <f t="shared" si="129"/>
        <v>0</v>
      </c>
      <c r="N457" s="26">
        <f t="shared" si="129"/>
        <v>0</v>
      </c>
      <c r="O457" s="26">
        <f t="shared" si="129"/>
        <v>0</v>
      </c>
      <c r="P457" s="26">
        <f t="shared" si="129"/>
        <v>0</v>
      </c>
      <c r="Q457" s="26">
        <f t="shared" si="129"/>
        <v>0</v>
      </c>
      <c r="R457" s="26">
        <f t="shared" si="129"/>
        <v>0</v>
      </c>
      <c r="S457" s="26">
        <f t="shared" si="129"/>
        <v>0</v>
      </c>
    </row>
    <row r="458" spans="1:19" ht="20.25" x14ac:dyDescent="0.35">
      <c r="A458" s="11">
        <f t="shared" si="114"/>
        <v>458</v>
      </c>
      <c r="B458" s="24"/>
      <c r="C458" s="60"/>
      <c r="D458" s="60"/>
      <c r="E458" s="24"/>
      <c r="F458" s="37"/>
      <c r="G458" s="24" t="s">
        <v>31</v>
      </c>
      <c r="H458" s="55" t="s">
        <v>196</v>
      </c>
      <c r="I458" s="24"/>
      <c r="J458" s="16">
        <f t="shared" si="126"/>
        <v>0</v>
      </c>
      <c r="K458" s="25"/>
      <c r="L458" s="25"/>
      <c r="M458" s="25"/>
      <c r="N458" s="25"/>
      <c r="O458" s="25"/>
      <c r="P458" s="25"/>
      <c r="Q458" s="25"/>
      <c r="R458" s="25"/>
      <c r="S458" s="25"/>
    </row>
    <row r="459" spans="1:19" ht="20.25" x14ac:dyDescent="0.35">
      <c r="A459" s="11">
        <f t="shared" ref="A459:A495" si="130">A458+1</f>
        <v>459</v>
      </c>
      <c r="B459" s="24"/>
      <c r="C459" s="60"/>
      <c r="D459" s="60"/>
      <c r="E459" s="24"/>
      <c r="F459" s="37"/>
      <c r="G459" s="24" t="s">
        <v>44</v>
      </c>
      <c r="H459" s="55" t="s">
        <v>197</v>
      </c>
      <c r="I459" s="24"/>
      <c r="J459" s="16">
        <f t="shared" si="126"/>
        <v>0</v>
      </c>
      <c r="K459" s="25"/>
      <c r="L459" s="25"/>
      <c r="M459" s="25"/>
      <c r="N459" s="25"/>
      <c r="O459" s="25"/>
      <c r="P459" s="25"/>
      <c r="Q459" s="25"/>
      <c r="R459" s="25"/>
      <c r="S459" s="25"/>
    </row>
    <row r="460" spans="1:19" ht="20.25" x14ac:dyDescent="0.35">
      <c r="A460" s="11">
        <f t="shared" si="130"/>
        <v>460</v>
      </c>
      <c r="B460" s="24"/>
      <c r="C460" s="60"/>
      <c r="D460" s="60"/>
      <c r="E460" s="24"/>
      <c r="F460" s="37" t="s">
        <v>41</v>
      </c>
      <c r="G460" s="55" t="s">
        <v>198</v>
      </c>
      <c r="H460" s="24"/>
      <c r="I460" s="24"/>
      <c r="J460" s="16">
        <f t="shared" si="126"/>
        <v>0</v>
      </c>
      <c r="K460" s="26">
        <f>SUM(K461:K462)</f>
        <v>0</v>
      </c>
      <c r="L460" s="26">
        <f t="shared" ref="L460:S460" si="131">SUM(L461:L462)</f>
        <v>0</v>
      </c>
      <c r="M460" s="26">
        <f t="shared" si="131"/>
        <v>0</v>
      </c>
      <c r="N460" s="26">
        <f t="shared" si="131"/>
        <v>0</v>
      </c>
      <c r="O460" s="26">
        <f t="shared" si="131"/>
        <v>0</v>
      </c>
      <c r="P460" s="26">
        <f t="shared" si="131"/>
        <v>0</v>
      </c>
      <c r="Q460" s="26">
        <f t="shared" si="131"/>
        <v>0</v>
      </c>
      <c r="R460" s="26">
        <f t="shared" si="131"/>
        <v>0</v>
      </c>
      <c r="S460" s="26">
        <f t="shared" si="131"/>
        <v>0</v>
      </c>
    </row>
    <row r="461" spans="1:19" ht="20.25" x14ac:dyDescent="0.35">
      <c r="A461" s="11">
        <f t="shared" si="130"/>
        <v>461</v>
      </c>
      <c r="B461" s="24"/>
      <c r="C461" s="60"/>
      <c r="D461" s="60"/>
      <c r="E461" s="24"/>
      <c r="F461" s="37"/>
      <c r="G461" s="24" t="s">
        <v>31</v>
      </c>
      <c r="H461" s="24" t="s">
        <v>196</v>
      </c>
      <c r="I461" s="24"/>
      <c r="J461" s="16">
        <f t="shared" si="126"/>
        <v>0</v>
      </c>
      <c r="K461" s="25"/>
      <c r="L461" s="25"/>
      <c r="M461" s="25"/>
      <c r="N461" s="25"/>
      <c r="O461" s="25"/>
      <c r="P461" s="25"/>
      <c r="Q461" s="25"/>
      <c r="R461" s="25"/>
      <c r="S461" s="25"/>
    </row>
    <row r="462" spans="1:19" ht="20.25" x14ac:dyDescent="0.35">
      <c r="A462" s="11">
        <f t="shared" si="130"/>
        <v>462</v>
      </c>
      <c r="B462" s="24"/>
      <c r="C462" s="60"/>
      <c r="D462" s="60"/>
      <c r="E462" s="24"/>
      <c r="F462" s="37"/>
      <c r="G462" s="24" t="s">
        <v>44</v>
      </c>
      <c r="H462" s="24" t="s">
        <v>197</v>
      </c>
      <c r="I462" s="24"/>
      <c r="J462" s="16">
        <f t="shared" si="126"/>
        <v>0</v>
      </c>
      <c r="K462" s="25"/>
      <c r="L462" s="25"/>
      <c r="M462" s="25"/>
      <c r="N462" s="25"/>
      <c r="O462" s="25"/>
      <c r="P462" s="25"/>
      <c r="Q462" s="25"/>
      <c r="R462" s="25"/>
      <c r="S462" s="25"/>
    </row>
    <row r="463" spans="1:19" ht="20.25" x14ac:dyDescent="0.35">
      <c r="A463" s="11">
        <f t="shared" si="130"/>
        <v>463</v>
      </c>
      <c r="B463" s="22"/>
      <c r="C463" s="59"/>
      <c r="D463" s="59"/>
      <c r="E463" s="35" t="s">
        <v>11</v>
      </c>
      <c r="F463" s="36" t="s">
        <v>42</v>
      </c>
      <c r="G463" s="22"/>
      <c r="H463" s="22"/>
      <c r="I463" s="22"/>
      <c r="J463" s="16">
        <f t="shared" si="126"/>
        <v>0</v>
      </c>
      <c r="K463" s="34">
        <f>SUM(K464,K467)</f>
        <v>0</v>
      </c>
      <c r="L463" s="34">
        <f t="shared" ref="L463:S463" si="132">SUM(L464,L467)</f>
        <v>0</v>
      </c>
      <c r="M463" s="34">
        <f t="shared" si="132"/>
        <v>0</v>
      </c>
      <c r="N463" s="34">
        <f t="shared" si="132"/>
        <v>0</v>
      </c>
      <c r="O463" s="34">
        <f t="shared" si="132"/>
        <v>0</v>
      </c>
      <c r="P463" s="34">
        <f t="shared" si="132"/>
        <v>0</v>
      </c>
      <c r="Q463" s="34">
        <f t="shared" si="132"/>
        <v>0</v>
      </c>
      <c r="R463" s="34">
        <f t="shared" si="132"/>
        <v>0</v>
      </c>
      <c r="S463" s="34">
        <f t="shared" si="132"/>
        <v>0</v>
      </c>
    </row>
    <row r="464" spans="1:19" ht="20.25" x14ac:dyDescent="0.35">
      <c r="A464" s="11">
        <f t="shared" si="130"/>
        <v>464</v>
      </c>
      <c r="B464" s="24"/>
      <c r="C464" s="60"/>
      <c r="D464" s="60"/>
      <c r="E464" s="24"/>
      <c r="F464" s="37" t="s">
        <v>29</v>
      </c>
      <c r="G464" s="55" t="s">
        <v>195</v>
      </c>
      <c r="H464" s="24"/>
      <c r="I464" s="24"/>
      <c r="J464" s="16">
        <f t="shared" si="126"/>
        <v>0</v>
      </c>
      <c r="K464" s="26">
        <f>SUM(K465:K466)</f>
        <v>0</v>
      </c>
      <c r="L464" s="26">
        <f t="shared" ref="L464:S464" si="133">SUM(L465:L466)</f>
        <v>0</v>
      </c>
      <c r="M464" s="26">
        <f t="shared" si="133"/>
        <v>0</v>
      </c>
      <c r="N464" s="26">
        <f t="shared" si="133"/>
        <v>0</v>
      </c>
      <c r="O464" s="26">
        <f t="shared" si="133"/>
        <v>0</v>
      </c>
      <c r="P464" s="26">
        <f t="shared" si="133"/>
        <v>0</v>
      </c>
      <c r="Q464" s="26">
        <f t="shared" si="133"/>
        <v>0</v>
      </c>
      <c r="R464" s="26">
        <f t="shared" si="133"/>
        <v>0</v>
      </c>
      <c r="S464" s="26">
        <f t="shared" si="133"/>
        <v>0</v>
      </c>
    </row>
    <row r="465" spans="1:19" ht="20.25" x14ac:dyDescent="0.35">
      <c r="A465" s="11">
        <f t="shared" si="130"/>
        <v>465</v>
      </c>
      <c r="B465" s="24"/>
      <c r="C465" s="60"/>
      <c r="D465" s="60"/>
      <c r="E465" s="24"/>
      <c r="F465" s="37"/>
      <c r="G465" s="24" t="s">
        <v>31</v>
      </c>
      <c r="H465" s="55" t="s">
        <v>196</v>
      </c>
      <c r="I465" s="24"/>
      <c r="J465" s="16">
        <f t="shared" si="126"/>
        <v>0</v>
      </c>
      <c r="K465" s="25"/>
      <c r="L465" s="25"/>
      <c r="M465" s="25"/>
      <c r="N465" s="25"/>
      <c r="O465" s="25"/>
      <c r="P465" s="25"/>
      <c r="Q465" s="25"/>
      <c r="R465" s="25"/>
      <c r="S465" s="25"/>
    </row>
    <row r="466" spans="1:19" ht="20.25" x14ac:dyDescent="0.35">
      <c r="A466" s="11">
        <f t="shared" si="130"/>
        <v>466</v>
      </c>
      <c r="B466" s="24"/>
      <c r="C466" s="60"/>
      <c r="D466" s="60"/>
      <c r="E466" s="24"/>
      <c r="F466" s="37"/>
      <c r="G466" s="24" t="s">
        <v>44</v>
      </c>
      <c r="H466" s="55" t="s">
        <v>197</v>
      </c>
      <c r="I466" s="24"/>
      <c r="J466" s="16">
        <f t="shared" si="126"/>
        <v>0</v>
      </c>
      <c r="K466" s="25"/>
      <c r="L466" s="25"/>
      <c r="M466" s="25"/>
      <c r="N466" s="25"/>
      <c r="O466" s="25"/>
      <c r="P466" s="25"/>
      <c r="Q466" s="25"/>
      <c r="R466" s="25"/>
      <c r="S466" s="25"/>
    </row>
    <row r="467" spans="1:19" ht="20.25" x14ac:dyDescent="0.35">
      <c r="A467" s="11">
        <f t="shared" si="130"/>
        <v>467</v>
      </c>
      <c r="B467" s="24"/>
      <c r="C467" s="60"/>
      <c r="D467" s="60"/>
      <c r="E467" s="24"/>
      <c r="F467" s="37" t="s">
        <v>41</v>
      </c>
      <c r="G467" s="55" t="s">
        <v>198</v>
      </c>
      <c r="H467" s="24"/>
      <c r="I467" s="24"/>
      <c r="J467" s="16">
        <f t="shared" si="126"/>
        <v>0</v>
      </c>
      <c r="K467" s="26">
        <f>SUM(K468:K469)</f>
        <v>0</v>
      </c>
      <c r="L467" s="26">
        <f t="shared" ref="L467:S467" si="134">SUM(L468:L469)</f>
        <v>0</v>
      </c>
      <c r="M467" s="26">
        <f t="shared" si="134"/>
        <v>0</v>
      </c>
      <c r="N467" s="26">
        <f t="shared" si="134"/>
        <v>0</v>
      </c>
      <c r="O467" s="26">
        <f t="shared" si="134"/>
        <v>0</v>
      </c>
      <c r="P467" s="26">
        <f t="shared" si="134"/>
        <v>0</v>
      </c>
      <c r="Q467" s="26">
        <f t="shared" si="134"/>
        <v>0</v>
      </c>
      <c r="R467" s="26">
        <f t="shared" si="134"/>
        <v>0</v>
      </c>
      <c r="S467" s="26">
        <f t="shared" si="134"/>
        <v>0</v>
      </c>
    </row>
    <row r="468" spans="1:19" ht="20.25" x14ac:dyDescent="0.35">
      <c r="A468" s="11">
        <f t="shared" si="130"/>
        <v>468</v>
      </c>
      <c r="B468" s="24"/>
      <c r="C468" s="60"/>
      <c r="D468" s="60"/>
      <c r="E468" s="24"/>
      <c r="F468" s="37"/>
      <c r="G468" s="24" t="s">
        <v>31</v>
      </c>
      <c r="H468" s="24" t="s">
        <v>196</v>
      </c>
      <c r="I468" s="24"/>
      <c r="J468" s="16">
        <f t="shared" si="126"/>
        <v>0</v>
      </c>
      <c r="K468" s="25"/>
      <c r="L468" s="25"/>
      <c r="M468" s="25"/>
      <c r="N468" s="25"/>
      <c r="O468" s="25"/>
      <c r="P468" s="25"/>
      <c r="Q468" s="25"/>
      <c r="R468" s="25"/>
      <c r="S468" s="25"/>
    </row>
    <row r="469" spans="1:19" ht="20.25" x14ac:dyDescent="0.35">
      <c r="A469" s="11">
        <f t="shared" si="130"/>
        <v>469</v>
      </c>
      <c r="B469" s="24"/>
      <c r="C469" s="60"/>
      <c r="D469" s="65"/>
      <c r="E469" s="24"/>
      <c r="F469" s="37"/>
      <c r="G469" s="24" t="s">
        <v>44</v>
      </c>
      <c r="H469" s="24" t="s">
        <v>197</v>
      </c>
      <c r="I469" s="24"/>
      <c r="J469" s="16">
        <f t="shared" si="126"/>
        <v>0</v>
      </c>
      <c r="K469" s="25"/>
      <c r="L469" s="25"/>
      <c r="M469" s="25"/>
      <c r="N469" s="25"/>
      <c r="O469" s="25"/>
      <c r="P469" s="25"/>
      <c r="Q469" s="25"/>
      <c r="R469" s="25"/>
      <c r="S469" s="25"/>
    </row>
    <row r="470" spans="1:19" ht="20.25" x14ac:dyDescent="0.35">
      <c r="A470" s="11">
        <f t="shared" si="130"/>
        <v>470</v>
      </c>
      <c r="B470" s="22"/>
      <c r="C470" s="59"/>
      <c r="D470" s="61" t="s">
        <v>178</v>
      </c>
      <c r="E470" s="41" t="s">
        <v>24</v>
      </c>
      <c r="F470" s="35"/>
      <c r="G470" s="22"/>
      <c r="H470" s="22"/>
      <c r="I470" s="22"/>
      <c r="J470" s="16">
        <f t="shared" si="126"/>
        <v>0</v>
      </c>
      <c r="K470" s="34">
        <f>SUM(K471,K478)</f>
        <v>0</v>
      </c>
      <c r="L470" s="34">
        <f t="shared" ref="L470:S470" si="135">SUM(L471,L478)</f>
        <v>0</v>
      </c>
      <c r="M470" s="34">
        <f t="shared" si="135"/>
        <v>0</v>
      </c>
      <c r="N470" s="34">
        <f t="shared" si="135"/>
        <v>0</v>
      </c>
      <c r="O470" s="34">
        <f t="shared" si="135"/>
        <v>0</v>
      </c>
      <c r="P470" s="34">
        <f t="shared" si="135"/>
        <v>0</v>
      </c>
      <c r="Q470" s="34">
        <f t="shared" si="135"/>
        <v>0</v>
      </c>
      <c r="R470" s="34">
        <f t="shared" si="135"/>
        <v>0</v>
      </c>
      <c r="S470" s="34">
        <f t="shared" si="135"/>
        <v>0</v>
      </c>
    </row>
    <row r="471" spans="1:19" ht="20.25" x14ac:dyDescent="0.35">
      <c r="A471" s="11">
        <f t="shared" si="130"/>
        <v>471</v>
      </c>
      <c r="B471" s="22"/>
      <c r="C471" s="59"/>
      <c r="D471" s="59"/>
      <c r="E471" s="35" t="s">
        <v>9</v>
      </c>
      <c r="F471" s="36" t="s">
        <v>30</v>
      </c>
      <c r="G471" s="22"/>
      <c r="H471" s="22"/>
      <c r="I471" s="22"/>
      <c r="J471" s="16">
        <f t="shared" si="126"/>
        <v>0</v>
      </c>
      <c r="K471" s="34">
        <f>SUM(K472,K475)</f>
        <v>0</v>
      </c>
      <c r="L471" s="34">
        <f t="shared" ref="L471:S471" si="136">SUM(L472,L475)</f>
        <v>0</v>
      </c>
      <c r="M471" s="34">
        <f t="shared" si="136"/>
        <v>0</v>
      </c>
      <c r="N471" s="34">
        <f t="shared" si="136"/>
        <v>0</v>
      </c>
      <c r="O471" s="34">
        <f t="shared" si="136"/>
        <v>0</v>
      </c>
      <c r="P471" s="34">
        <f t="shared" si="136"/>
        <v>0</v>
      </c>
      <c r="Q471" s="34">
        <f t="shared" si="136"/>
        <v>0</v>
      </c>
      <c r="R471" s="34">
        <f t="shared" si="136"/>
        <v>0</v>
      </c>
      <c r="S471" s="34">
        <f t="shared" si="136"/>
        <v>0</v>
      </c>
    </row>
    <row r="472" spans="1:19" ht="20.25" x14ac:dyDescent="0.35">
      <c r="A472" s="11">
        <f t="shared" si="130"/>
        <v>472</v>
      </c>
      <c r="B472" s="24"/>
      <c r="C472" s="60"/>
      <c r="D472" s="60"/>
      <c r="E472" s="35"/>
      <c r="F472" s="37" t="s">
        <v>29</v>
      </c>
      <c r="G472" s="55" t="s">
        <v>195</v>
      </c>
      <c r="H472" s="24"/>
      <c r="I472" s="24"/>
      <c r="J472" s="16">
        <f t="shared" si="126"/>
        <v>0</v>
      </c>
      <c r="K472" s="26">
        <f>SUM(K473:K474)</f>
        <v>0</v>
      </c>
      <c r="L472" s="26">
        <f t="shared" ref="L472:S472" si="137">SUM(L473:L474)</f>
        <v>0</v>
      </c>
      <c r="M472" s="26">
        <f t="shared" si="137"/>
        <v>0</v>
      </c>
      <c r="N472" s="26">
        <f t="shared" si="137"/>
        <v>0</v>
      </c>
      <c r="O472" s="26">
        <f t="shared" si="137"/>
        <v>0</v>
      </c>
      <c r="P472" s="26">
        <f t="shared" si="137"/>
        <v>0</v>
      </c>
      <c r="Q472" s="26">
        <f t="shared" si="137"/>
        <v>0</v>
      </c>
      <c r="R472" s="26">
        <f t="shared" si="137"/>
        <v>0</v>
      </c>
      <c r="S472" s="26">
        <f t="shared" si="137"/>
        <v>0</v>
      </c>
    </row>
    <row r="473" spans="1:19" ht="20.25" x14ac:dyDescent="0.35">
      <c r="A473" s="11">
        <f t="shared" si="130"/>
        <v>473</v>
      </c>
      <c r="B473" s="24"/>
      <c r="C473" s="60"/>
      <c r="D473" s="60"/>
      <c r="E473" s="24"/>
      <c r="F473" s="37"/>
      <c r="G473" s="24" t="s">
        <v>31</v>
      </c>
      <c r="H473" s="55" t="s">
        <v>196</v>
      </c>
      <c r="I473" s="24"/>
      <c r="J473" s="16">
        <f t="shared" si="126"/>
        <v>0</v>
      </c>
      <c r="K473" s="25"/>
      <c r="L473" s="25"/>
      <c r="M473" s="25"/>
      <c r="N473" s="25"/>
      <c r="O473" s="25"/>
      <c r="P473" s="25"/>
      <c r="Q473" s="25"/>
      <c r="R473" s="25"/>
      <c r="S473" s="25"/>
    </row>
    <row r="474" spans="1:19" ht="20.25" x14ac:dyDescent="0.35">
      <c r="A474" s="11">
        <f t="shared" si="130"/>
        <v>474</v>
      </c>
      <c r="B474" s="24"/>
      <c r="C474" s="60"/>
      <c r="D474" s="60"/>
      <c r="E474" s="24"/>
      <c r="F474" s="37"/>
      <c r="G474" s="24" t="s">
        <v>44</v>
      </c>
      <c r="H474" s="55" t="s">
        <v>197</v>
      </c>
      <c r="I474" s="24"/>
      <c r="J474" s="16">
        <f t="shared" si="126"/>
        <v>0</v>
      </c>
      <c r="K474" s="25"/>
      <c r="L474" s="25"/>
      <c r="M474" s="25"/>
      <c r="N474" s="25"/>
      <c r="O474" s="25"/>
      <c r="P474" s="25"/>
      <c r="Q474" s="25"/>
      <c r="R474" s="25"/>
      <c r="S474" s="25"/>
    </row>
    <row r="475" spans="1:19" ht="20.25" x14ac:dyDescent="0.35">
      <c r="A475" s="11">
        <f t="shared" si="130"/>
        <v>475</v>
      </c>
      <c r="B475" s="24"/>
      <c r="C475" s="60"/>
      <c r="D475" s="60"/>
      <c r="E475" s="24"/>
      <c r="F475" s="37" t="s">
        <v>41</v>
      </c>
      <c r="G475" s="55" t="s">
        <v>198</v>
      </c>
      <c r="H475" s="24"/>
      <c r="I475" s="24"/>
      <c r="J475" s="16">
        <f t="shared" si="126"/>
        <v>0</v>
      </c>
      <c r="K475" s="26">
        <f>SUM(K476:K477)</f>
        <v>0</v>
      </c>
      <c r="L475" s="26">
        <f t="shared" ref="L475:S475" si="138">SUM(L476:L477)</f>
        <v>0</v>
      </c>
      <c r="M475" s="26">
        <f t="shared" si="138"/>
        <v>0</v>
      </c>
      <c r="N475" s="26">
        <f t="shared" si="138"/>
        <v>0</v>
      </c>
      <c r="O475" s="26">
        <f t="shared" si="138"/>
        <v>0</v>
      </c>
      <c r="P475" s="26">
        <f t="shared" si="138"/>
        <v>0</v>
      </c>
      <c r="Q475" s="26">
        <f t="shared" si="138"/>
        <v>0</v>
      </c>
      <c r="R475" s="26">
        <f t="shared" si="138"/>
        <v>0</v>
      </c>
      <c r="S475" s="26">
        <f t="shared" si="138"/>
        <v>0</v>
      </c>
    </row>
    <row r="476" spans="1:19" ht="20.25" x14ac:dyDescent="0.35">
      <c r="A476" s="11">
        <f t="shared" si="130"/>
        <v>476</v>
      </c>
      <c r="B476" s="24"/>
      <c r="C476" s="60"/>
      <c r="D476" s="60"/>
      <c r="E476" s="24"/>
      <c r="F476" s="37"/>
      <c r="G476" s="24" t="s">
        <v>31</v>
      </c>
      <c r="H476" s="24" t="s">
        <v>196</v>
      </c>
      <c r="I476" s="24"/>
      <c r="J476" s="16">
        <f t="shared" si="126"/>
        <v>0</v>
      </c>
      <c r="K476" s="25"/>
      <c r="L476" s="25"/>
      <c r="M476" s="25"/>
      <c r="N476" s="25"/>
      <c r="O476" s="25"/>
      <c r="P476" s="25"/>
      <c r="Q476" s="25"/>
      <c r="R476" s="25"/>
      <c r="S476" s="25"/>
    </row>
    <row r="477" spans="1:19" ht="20.25" x14ac:dyDescent="0.35">
      <c r="A477" s="11">
        <f t="shared" si="130"/>
        <v>477</v>
      </c>
      <c r="B477" s="24"/>
      <c r="C477" s="60"/>
      <c r="D477" s="60"/>
      <c r="E477" s="24"/>
      <c r="F477" s="37"/>
      <c r="G477" s="24" t="s">
        <v>44</v>
      </c>
      <c r="H477" s="24" t="s">
        <v>197</v>
      </c>
      <c r="I477" s="24"/>
      <c r="J477" s="16">
        <f t="shared" si="126"/>
        <v>0</v>
      </c>
      <c r="K477" s="25"/>
      <c r="L477" s="25"/>
      <c r="M477" s="25"/>
      <c r="N477" s="25"/>
      <c r="O477" s="25"/>
      <c r="P477" s="25"/>
      <c r="Q477" s="25"/>
      <c r="R477" s="25"/>
      <c r="S477" s="25"/>
    </row>
    <row r="478" spans="1:19" ht="20.25" x14ac:dyDescent="0.35">
      <c r="A478" s="11">
        <f t="shared" si="130"/>
        <v>478</v>
      </c>
      <c r="B478" s="22"/>
      <c r="C478" s="59"/>
      <c r="D478" s="59"/>
      <c r="E478" s="35" t="s">
        <v>11</v>
      </c>
      <c r="F478" s="36" t="s">
        <v>42</v>
      </c>
      <c r="G478" s="22"/>
      <c r="H478" s="22"/>
      <c r="I478" s="22"/>
      <c r="J478" s="16">
        <f t="shared" si="126"/>
        <v>0</v>
      </c>
      <c r="K478" s="34">
        <f>SUM(K479,K482)</f>
        <v>0</v>
      </c>
      <c r="L478" s="34">
        <f t="shared" ref="L478:S478" si="139">SUM(L479,L482)</f>
        <v>0</v>
      </c>
      <c r="M478" s="34">
        <f t="shared" si="139"/>
        <v>0</v>
      </c>
      <c r="N478" s="34">
        <f t="shared" si="139"/>
        <v>0</v>
      </c>
      <c r="O478" s="34">
        <f t="shared" si="139"/>
        <v>0</v>
      </c>
      <c r="P478" s="34">
        <f t="shared" si="139"/>
        <v>0</v>
      </c>
      <c r="Q478" s="34">
        <f t="shared" si="139"/>
        <v>0</v>
      </c>
      <c r="R478" s="34">
        <f t="shared" si="139"/>
        <v>0</v>
      </c>
      <c r="S478" s="34">
        <f t="shared" si="139"/>
        <v>0</v>
      </c>
    </row>
    <row r="479" spans="1:19" ht="20.25" x14ac:dyDescent="0.35">
      <c r="A479" s="11">
        <f t="shared" si="130"/>
        <v>479</v>
      </c>
      <c r="B479" s="24"/>
      <c r="C479" s="60"/>
      <c r="D479" s="60"/>
      <c r="E479" s="24"/>
      <c r="F479" s="37" t="s">
        <v>29</v>
      </c>
      <c r="G479" s="55" t="s">
        <v>195</v>
      </c>
      <c r="H479" s="24"/>
      <c r="I479" s="24"/>
      <c r="J479" s="16">
        <f t="shared" si="126"/>
        <v>0</v>
      </c>
      <c r="K479" s="26">
        <f>SUM(K480:K481)</f>
        <v>0</v>
      </c>
      <c r="L479" s="26">
        <f t="shared" ref="L479:S479" si="140">SUM(L480:L481)</f>
        <v>0</v>
      </c>
      <c r="M479" s="26">
        <f t="shared" si="140"/>
        <v>0</v>
      </c>
      <c r="N479" s="26">
        <f t="shared" si="140"/>
        <v>0</v>
      </c>
      <c r="O479" s="26">
        <f t="shared" si="140"/>
        <v>0</v>
      </c>
      <c r="P479" s="26">
        <f t="shared" si="140"/>
        <v>0</v>
      </c>
      <c r="Q479" s="26">
        <f t="shared" si="140"/>
        <v>0</v>
      </c>
      <c r="R479" s="26">
        <f t="shared" si="140"/>
        <v>0</v>
      </c>
      <c r="S479" s="26">
        <f t="shared" si="140"/>
        <v>0</v>
      </c>
    </row>
    <row r="480" spans="1:19" ht="20.25" x14ac:dyDescent="0.35">
      <c r="A480" s="11">
        <f t="shared" si="130"/>
        <v>480</v>
      </c>
      <c r="B480" s="24"/>
      <c r="C480" s="60"/>
      <c r="D480" s="60"/>
      <c r="E480" s="24"/>
      <c r="F480" s="37"/>
      <c r="G480" s="24" t="s">
        <v>31</v>
      </c>
      <c r="H480" s="55" t="s">
        <v>196</v>
      </c>
      <c r="I480" s="24"/>
      <c r="J480" s="16">
        <f t="shared" si="126"/>
        <v>0</v>
      </c>
      <c r="K480" s="25"/>
      <c r="L480" s="25"/>
      <c r="M480" s="25"/>
      <c r="N480" s="25"/>
      <c r="O480" s="25"/>
      <c r="P480" s="25"/>
      <c r="Q480" s="25"/>
      <c r="R480" s="25"/>
      <c r="S480" s="25"/>
    </row>
    <row r="481" spans="1:19" ht="20.25" x14ac:dyDescent="0.35">
      <c r="A481" s="11">
        <f t="shared" si="130"/>
        <v>481</v>
      </c>
      <c r="B481" s="24"/>
      <c r="C481" s="60"/>
      <c r="D481" s="60"/>
      <c r="E481" s="24"/>
      <c r="F481" s="37"/>
      <c r="G481" s="24" t="s">
        <v>44</v>
      </c>
      <c r="H481" s="55" t="s">
        <v>197</v>
      </c>
      <c r="I481" s="24"/>
      <c r="J481" s="16">
        <f t="shared" si="126"/>
        <v>0</v>
      </c>
      <c r="K481" s="25"/>
      <c r="L481" s="25"/>
      <c r="M481" s="25"/>
      <c r="N481" s="25"/>
      <c r="O481" s="25"/>
      <c r="P481" s="25"/>
      <c r="Q481" s="25"/>
      <c r="R481" s="25"/>
      <c r="S481" s="25"/>
    </row>
    <row r="482" spans="1:19" ht="20.25" x14ac:dyDescent="0.35">
      <c r="A482" s="11">
        <f t="shared" si="130"/>
        <v>482</v>
      </c>
      <c r="B482" s="24"/>
      <c r="C482" s="60"/>
      <c r="D482" s="60"/>
      <c r="E482" s="24"/>
      <c r="F482" s="37" t="s">
        <v>41</v>
      </c>
      <c r="G482" s="55" t="s">
        <v>198</v>
      </c>
      <c r="H482" s="24"/>
      <c r="I482" s="24"/>
      <c r="J482" s="16">
        <f t="shared" si="126"/>
        <v>0</v>
      </c>
      <c r="K482" s="26">
        <f>SUM(K483:K484)</f>
        <v>0</v>
      </c>
      <c r="L482" s="26">
        <f t="shared" ref="L482:S482" si="141">SUM(L483:L484)</f>
        <v>0</v>
      </c>
      <c r="M482" s="26">
        <f t="shared" si="141"/>
        <v>0</v>
      </c>
      <c r="N482" s="26">
        <f t="shared" si="141"/>
        <v>0</v>
      </c>
      <c r="O482" s="26">
        <f t="shared" si="141"/>
        <v>0</v>
      </c>
      <c r="P482" s="26">
        <f t="shared" si="141"/>
        <v>0</v>
      </c>
      <c r="Q482" s="26">
        <f t="shared" si="141"/>
        <v>0</v>
      </c>
      <c r="R482" s="26">
        <f t="shared" si="141"/>
        <v>0</v>
      </c>
      <c r="S482" s="26">
        <f t="shared" si="141"/>
        <v>0</v>
      </c>
    </row>
    <row r="483" spans="1:19" ht="20.25" x14ac:dyDescent="0.35">
      <c r="A483" s="11">
        <f t="shared" si="130"/>
        <v>483</v>
      </c>
      <c r="B483" s="24"/>
      <c r="C483" s="60"/>
      <c r="D483" s="60"/>
      <c r="E483" s="24"/>
      <c r="F483" s="37"/>
      <c r="G483" s="24" t="s">
        <v>31</v>
      </c>
      <c r="H483" s="24" t="s">
        <v>196</v>
      </c>
      <c r="I483" s="24"/>
      <c r="J483" s="16">
        <f t="shared" si="126"/>
        <v>0</v>
      </c>
      <c r="K483" s="25"/>
      <c r="L483" s="25"/>
      <c r="M483" s="25"/>
      <c r="N483" s="25"/>
      <c r="O483" s="25"/>
      <c r="P483" s="25"/>
      <c r="Q483" s="25"/>
      <c r="R483" s="25"/>
      <c r="S483" s="25"/>
    </row>
    <row r="484" spans="1:19" ht="20.25" x14ac:dyDescent="0.35">
      <c r="A484" s="11">
        <f t="shared" si="130"/>
        <v>484</v>
      </c>
      <c r="B484" s="24"/>
      <c r="C484" s="60"/>
      <c r="D484" s="60"/>
      <c r="E484" s="24"/>
      <c r="F484" s="37"/>
      <c r="G484" s="24" t="s">
        <v>44</v>
      </c>
      <c r="H484" s="24" t="s">
        <v>197</v>
      </c>
      <c r="I484" s="24"/>
      <c r="J484" s="16">
        <f t="shared" si="126"/>
        <v>0</v>
      </c>
      <c r="K484" s="25"/>
      <c r="L484" s="25"/>
      <c r="M484" s="25"/>
      <c r="N484" s="25"/>
      <c r="O484" s="25"/>
      <c r="P484" s="25"/>
      <c r="Q484" s="25"/>
      <c r="R484" s="25"/>
      <c r="S484" s="25"/>
    </row>
    <row r="485" spans="1:19" ht="20.25" x14ac:dyDescent="0.35">
      <c r="A485" s="27">
        <f t="shared" si="130"/>
        <v>485</v>
      </c>
      <c r="B485" s="28"/>
      <c r="C485" s="66"/>
      <c r="D485" s="66"/>
      <c r="E485" s="28"/>
      <c r="F485" s="28"/>
      <c r="G485" s="28"/>
      <c r="H485" s="28"/>
      <c r="I485" s="29"/>
      <c r="J485" s="30"/>
      <c r="K485" s="31"/>
      <c r="L485" s="31"/>
      <c r="M485" s="31"/>
      <c r="N485" s="31"/>
      <c r="O485" s="31"/>
      <c r="P485" s="31"/>
      <c r="Q485" s="31"/>
      <c r="R485" s="31"/>
      <c r="S485" s="31"/>
    </row>
    <row r="486" spans="1:19" ht="16.5" x14ac:dyDescent="0.3">
      <c r="A486" s="11">
        <f t="shared" si="130"/>
        <v>486</v>
      </c>
      <c r="B486" s="22"/>
      <c r="C486" s="12" t="s">
        <v>199</v>
      </c>
      <c r="D486" s="12" t="s">
        <v>200</v>
      </c>
      <c r="E486" s="12"/>
      <c r="F486" s="35"/>
      <c r="G486" s="22"/>
      <c r="H486" s="22"/>
      <c r="I486" s="22"/>
      <c r="J486" s="16">
        <f t="shared" si="126"/>
        <v>0</v>
      </c>
      <c r="K486" s="17">
        <f>SUM(K487,K490)</f>
        <v>0</v>
      </c>
      <c r="L486" s="17">
        <f t="shared" ref="L486:S486" si="142">SUM(L487,L490)</f>
        <v>0</v>
      </c>
      <c r="M486" s="17">
        <f t="shared" si="142"/>
        <v>0</v>
      </c>
      <c r="N486" s="17">
        <f t="shared" si="142"/>
        <v>0</v>
      </c>
      <c r="O486" s="17">
        <f t="shared" si="142"/>
        <v>0</v>
      </c>
      <c r="P486" s="17">
        <f t="shared" si="142"/>
        <v>0</v>
      </c>
      <c r="Q486" s="17">
        <f t="shared" si="142"/>
        <v>0</v>
      </c>
      <c r="R486" s="17">
        <f t="shared" si="142"/>
        <v>0</v>
      </c>
      <c r="S486" s="17">
        <f t="shared" si="142"/>
        <v>0</v>
      </c>
    </row>
    <row r="487" spans="1:19" ht="20.25" x14ac:dyDescent="0.35">
      <c r="A487" s="11">
        <f t="shared" si="130"/>
        <v>487</v>
      </c>
      <c r="B487" s="24"/>
      <c r="C487" s="60"/>
      <c r="D487" s="61" t="s">
        <v>167</v>
      </c>
      <c r="E487" s="41" t="s">
        <v>8</v>
      </c>
      <c r="F487" s="37"/>
      <c r="G487" s="24"/>
      <c r="H487" s="24"/>
      <c r="I487" s="24"/>
      <c r="J487" s="16">
        <f t="shared" si="126"/>
        <v>0</v>
      </c>
      <c r="K487" s="26">
        <f>SUM(K488:K489)</f>
        <v>0</v>
      </c>
      <c r="L487" s="26">
        <f t="shared" ref="L487:S487" si="143">SUM(L488:L489)</f>
        <v>0</v>
      </c>
      <c r="M487" s="26">
        <f t="shared" si="143"/>
        <v>0</v>
      </c>
      <c r="N487" s="26">
        <f t="shared" si="143"/>
        <v>0</v>
      </c>
      <c r="O487" s="26">
        <f t="shared" si="143"/>
        <v>0</v>
      </c>
      <c r="P487" s="26">
        <f t="shared" si="143"/>
        <v>0</v>
      </c>
      <c r="Q487" s="26">
        <f t="shared" si="143"/>
        <v>0</v>
      </c>
      <c r="R487" s="26">
        <f t="shared" si="143"/>
        <v>0</v>
      </c>
      <c r="S487" s="26">
        <f t="shared" si="143"/>
        <v>0</v>
      </c>
    </row>
    <row r="488" spans="1:19" ht="20.25" x14ac:dyDescent="0.35">
      <c r="A488" s="11">
        <f t="shared" si="130"/>
        <v>488</v>
      </c>
      <c r="B488" s="24"/>
      <c r="C488" s="60"/>
      <c r="D488" s="60"/>
      <c r="E488" s="37" t="s">
        <v>9</v>
      </c>
      <c r="F488" s="55" t="s">
        <v>201</v>
      </c>
      <c r="G488" s="24"/>
      <c r="H488" s="24"/>
      <c r="I488" s="24"/>
      <c r="J488" s="16">
        <f t="shared" si="126"/>
        <v>0</v>
      </c>
      <c r="K488" s="25"/>
      <c r="L488" s="25"/>
      <c r="M488" s="25"/>
      <c r="N488" s="25"/>
      <c r="O488" s="25"/>
      <c r="P488" s="25"/>
      <c r="Q488" s="25"/>
      <c r="R488" s="25"/>
      <c r="S488" s="25"/>
    </row>
    <row r="489" spans="1:19" ht="20.25" x14ac:dyDescent="0.35">
      <c r="A489" s="11">
        <f t="shared" si="130"/>
        <v>489</v>
      </c>
      <c r="B489" s="24"/>
      <c r="C489" s="60"/>
      <c r="D489" s="60"/>
      <c r="E489" s="37" t="s">
        <v>11</v>
      </c>
      <c r="F489" s="55" t="s">
        <v>202</v>
      </c>
      <c r="G489" s="24"/>
      <c r="H489" s="24"/>
      <c r="I489" s="24"/>
      <c r="J489" s="16">
        <f t="shared" si="126"/>
        <v>0</v>
      </c>
      <c r="K489" s="25"/>
      <c r="L489" s="25"/>
      <c r="M489" s="25"/>
      <c r="N489" s="25"/>
      <c r="O489" s="25"/>
      <c r="P489" s="25"/>
      <c r="Q489" s="25"/>
      <c r="R489" s="25"/>
      <c r="S489" s="25"/>
    </row>
    <row r="490" spans="1:19" ht="20.25" x14ac:dyDescent="0.35">
      <c r="A490" s="11">
        <f t="shared" si="130"/>
        <v>490</v>
      </c>
      <c r="B490" s="24"/>
      <c r="C490" s="60"/>
      <c r="D490" s="61" t="s">
        <v>178</v>
      </c>
      <c r="E490" s="41" t="s">
        <v>24</v>
      </c>
      <c r="F490" s="37"/>
      <c r="G490" s="24"/>
      <c r="H490" s="24"/>
      <c r="I490" s="24"/>
      <c r="J490" s="16">
        <f t="shared" si="126"/>
        <v>0</v>
      </c>
      <c r="K490" s="26">
        <f>SUM(K491:K492)</f>
        <v>0</v>
      </c>
      <c r="L490" s="26">
        <f t="shared" ref="L490:S490" si="144">SUM(L491:L492)</f>
        <v>0</v>
      </c>
      <c r="M490" s="26">
        <f t="shared" si="144"/>
        <v>0</v>
      </c>
      <c r="N490" s="26">
        <f t="shared" si="144"/>
        <v>0</v>
      </c>
      <c r="O490" s="26">
        <f t="shared" si="144"/>
        <v>0</v>
      </c>
      <c r="P490" s="26">
        <f t="shared" si="144"/>
        <v>0</v>
      </c>
      <c r="Q490" s="26">
        <f t="shared" si="144"/>
        <v>0</v>
      </c>
      <c r="R490" s="26">
        <f t="shared" si="144"/>
        <v>0</v>
      </c>
      <c r="S490" s="26">
        <f t="shared" si="144"/>
        <v>0</v>
      </c>
    </row>
    <row r="491" spans="1:19" ht="20.25" x14ac:dyDescent="0.35">
      <c r="A491" s="11">
        <f t="shared" si="130"/>
        <v>491</v>
      </c>
      <c r="B491" s="24"/>
      <c r="C491" s="60"/>
      <c r="D491" s="60"/>
      <c r="E491" s="37" t="s">
        <v>9</v>
      </c>
      <c r="F491" s="55" t="s">
        <v>201</v>
      </c>
      <c r="G491" s="24"/>
      <c r="H491" s="24"/>
      <c r="I491" s="24"/>
      <c r="J491" s="16">
        <f t="shared" si="126"/>
        <v>0</v>
      </c>
      <c r="K491" s="25"/>
      <c r="L491" s="25"/>
      <c r="M491" s="25"/>
      <c r="N491" s="25"/>
      <c r="O491" s="25"/>
      <c r="P491" s="25"/>
      <c r="Q491" s="25"/>
      <c r="R491" s="25"/>
      <c r="S491" s="25"/>
    </row>
    <row r="492" spans="1:19" ht="20.25" x14ac:dyDescent="0.35">
      <c r="A492" s="11">
        <f t="shared" si="130"/>
        <v>492</v>
      </c>
      <c r="B492" s="24"/>
      <c r="C492" s="60"/>
      <c r="D492" s="60"/>
      <c r="E492" s="37" t="s">
        <v>11</v>
      </c>
      <c r="F492" s="55" t="s">
        <v>202</v>
      </c>
      <c r="G492" s="24"/>
      <c r="H492" s="24"/>
      <c r="I492" s="24"/>
      <c r="J492" s="16">
        <f t="shared" si="126"/>
        <v>0</v>
      </c>
      <c r="K492" s="25"/>
      <c r="L492" s="25"/>
      <c r="M492" s="25"/>
      <c r="N492" s="25"/>
      <c r="O492" s="25"/>
      <c r="P492" s="25"/>
      <c r="Q492" s="25"/>
      <c r="R492" s="25"/>
      <c r="S492" s="25"/>
    </row>
    <row r="493" spans="1:19" ht="20.25" x14ac:dyDescent="0.35">
      <c r="A493" s="11">
        <f t="shared" si="130"/>
        <v>493</v>
      </c>
      <c r="B493" s="24"/>
      <c r="C493" s="60"/>
      <c r="D493" s="60"/>
      <c r="E493" s="37"/>
      <c r="F493" s="55"/>
      <c r="G493" s="24"/>
      <c r="H493" s="24"/>
      <c r="I493" s="24"/>
      <c r="J493" s="26"/>
      <c r="K493" s="26"/>
      <c r="L493" s="26"/>
      <c r="M493" s="26"/>
      <c r="N493" s="26"/>
      <c r="O493" s="26"/>
      <c r="P493" s="26"/>
      <c r="Q493" s="26"/>
      <c r="R493" s="26"/>
      <c r="S493" s="26"/>
    </row>
    <row r="494" spans="1:19" ht="16.5" x14ac:dyDescent="0.3">
      <c r="A494" s="11">
        <f t="shared" si="130"/>
        <v>494</v>
      </c>
      <c r="B494" s="12"/>
      <c r="C494" s="12" t="s">
        <v>203</v>
      </c>
      <c r="D494" s="12" t="s">
        <v>204</v>
      </c>
      <c r="E494" s="12"/>
      <c r="F494" s="55"/>
      <c r="G494" s="24"/>
      <c r="H494" s="24"/>
      <c r="I494" s="24"/>
      <c r="J494" s="16">
        <f t="shared" si="126"/>
        <v>0</v>
      </c>
      <c r="K494" s="67"/>
      <c r="L494" s="67"/>
      <c r="M494" s="67"/>
      <c r="N494" s="67"/>
      <c r="O494" s="67"/>
      <c r="P494" s="67"/>
      <c r="Q494" s="67"/>
      <c r="R494" s="67"/>
      <c r="S494" s="67"/>
    </row>
    <row r="495" spans="1:19" x14ac:dyDescent="0.25">
      <c r="A495" s="68">
        <f t="shared" si="130"/>
        <v>495</v>
      </c>
      <c r="B495" s="69"/>
      <c r="C495" s="69"/>
      <c r="D495" s="69"/>
      <c r="E495" s="70"/>
      <c r="F495" s="71"/>
      <c r="G495" s="69"/>
      <c r="H495" s="69"/>
      <c r="I495" s="72"/>
      <c r="J495" s="73"/>
      <c r="K495" s="74"/>
      <c r="L495" s="74"/>
      <c r="M495" s="74"/>
      <c r="N495" s="74"/>
      <c r="O495" s="74"/>
      <c r="P495" s="74"/>
      <c r="Q495" s="74"/>
      <c r="R495" s="74"/>
      <c r="S495" s="74"/>
    </row>
    <row r="496" spans="1:19" x14ac:dyDescent="0.25">
      <c r="A496" s="75"/>
      <c r="B496" s="76"/>
      <c r="C496" s="76"/>
      <c r="D496" s="76"/>
      <c r="E496" s="76"/>
      <c r="F496" s="76"/>
      <c r="G496" s="76"/>
      <c r="H496" s="76"/>
      <c r="I496" s="76"/>
      <c r="J496" s="77"/>
      <c r="K496" s="77"/>
      <c r="L496" s="77"/>
      <c r="M496" s="77"/>
      <c r="N496" s="77"/>
      <c r="O496" s="77"/>
      <c r="P496" s="77"/>
      <c r="Q496" s="77"/>
      <c r="R496" s="77"/>
      <c r="S496" s="77"/>
    </row>
    <row r="497" spans="1:19" x14ac:dyDescent="0.25">
      <c r="A497" s="75"/>
      <c r="B497" s="76"/>
      <c r="C497" s="76"/>
      <c r="D497" s="76"/>
      <c r="E497" s="76"/>
      <c r="F497" s="76"/>
      <c r="G497" s="76"/>
      <c r="H497" s="76"/>
      <c r="I497" s="76"/>
      <c r="J497" s="77"/>
      <c r="K497" s="77"/>
      <c r="L497" s="77"/>
      <c r="M497" s="77"/>
      <c r="N497" s="77"/>
      <c r="O497" s="77"/>
      <c r="P497" s="77"/>
      <c r="Q497" s="77"/>
      <c r="R497" s="77"/>
      <c r="S497" s="77"/>
    </row>
    <row r="498" spans="1:19" x14ac:dyDescent="0.25">
      <c r="A498" s="75"/>
      <c r="B498" s="76"/>
      <c r="C498" s="76"/>
      <c r="D498" s="76"/>
      <c r="E498" s="76"/>
      <c r="F498" s="76"/>
      <c r="G498" s="76"/>
      <c r="H498" s="76"/>
      <c r="I498" s="76"/>
      <c r="J498" s="77"/>
      <c r="K498" s="77"/>
      <c r="L498" s="77"/>
      <c r="M498" s="77"/>
      <c r="N498" s="77"/>
      <c r="O498" s="77"/>
      <c r="P498" s="77"/>
      <c r="Q498" s="77"/>
      <c r="R498" s="77"/>
      <c r="S498" s="77"/>
    </row>
    <row r="499" spans="1:19" x14ac:dyDescent="0.25">
      <c r="A499" s="105"/>
      <c r="B499" s="3"/>
      <c r="C499" s="3"/>
      <c r="D499" s="3"/>
      <c r="E499" s="3"/>
      <c r="F499" s="3"/>
      <c r="G499" s="3"/>
      <c r="H499" s="3"/>
      <c r="I499" s="3"/>
      <c r="J499" s="77"/>
      <c r="K499" s="106"/>
      <c r="L499" s="106"/>
      <c r="M499" s="106"/>
      <c r="N499" s="106"/>
      <c r="O499" s="106"/>
      <c r="P499" s="106"/>
      <c r="Q499" s="106"/>
      <c r="R499" s="106"/>
      <c r="S499" s="106"/>
    </row>
    <row r="500" spans="1:19" x14ac:dyDescent="0.25">
      <c r="A500" s="75"/>
      <c r="B500" s="107">
        <v>2</v>
      </c>
      <c r="C500" s="107">
        <f>B500+1</f>
        <v>3</v>
      </c>
      <c r="D500" s="107">
        <f t="shared" ref="D500:S500" si="145">C500+1</f>
        <v>4</v>
      </c>
      <c r="E500" s="107">
        <f t="shared" si="145"/>
        <v>5</v>
      </c>
      <c r="F500" s="107">
        <f t="shared" si="145"/>
        <v>6</v>
      </c>
      <c r="G500" s="107">
        <f t="shared" si="145"/>
        <v>7</v>
      </c>
      <c r="H500" s="107">
        <f t="shared" si="145"/>
        <v>8</v>
      </c>
      <c r="I500" s="107">
        <f t="shared" si="145"/>
        <v>9</v>
      </c>
      <c r="J500" s="107">
        <f t="shared" si="145"/>
        <v>10</v>
      </c>
      <c r="K500" s="107">
        <f t="shared" si="145"/>
        <v>11</v>
      </c>
      <c r="L500" s="107">
        <f t="shared" si="145"/>
        <v>12</v>
      </c>
      <c r="M500" s="107">
        <f t="shared" si="145"/>
        <v>13</v>
      </c>
      <c r="N500" s="107">
        <f t="shared" si="145"/>
        <v>14</v>
      </c>
      <c r="O500" s="107">
        <f t="shared" si="145"/>
        <v>15</v>
      </c>
      <c r="P500" s="107">
        <f t="shared" si="145"/>
        <v>16</v>
      </c>
      <c r="Q500" s="107">
        <f t="shared" si="145"/>
        <v>17</v>
      </c>
      <c r="R500" s="107">
        <f t="shared" si="145"/>
        <v>18</v>
      </c>
      <c r="S500" s="107">
        <f t="shared" si="145"/>
        <v>19</v>
      </c>
    </row>
    <row r="501" spans="1:19" ht="100.5" x14ac:dyDescent="0.3">
      <c r="A501" s="108"/>
      <c r="B501" s="109"/>
      <c r="C501" s="110" t="str">
        <f>CONCATENATE($B$1," לתקופה :",[1]הערות!$C$3,"    סכומים")</f>
        <v>אי.די.אי חברה לביטוח הע"מ לתקופה :פברואר-2026    סכומים</v>
      </c>
      <c r="D501" s="111"/>
      <c r="E501" s="111"/>
      <c r="F501" s="111"/>
      <c r="G501" s="111"/>
      <c r="H501" s="111"/>
      <c r="I501" s="112"/>
      <c r="J501" s="113" t="s">
        <v>205</v>
      </c>
      <c r="K501" s="113" t="str">
        <f>K8</f>
        <v>קרן ח'</v>
      </c>
      <c r="L501" s="113" t="str">
        <f t="shared" ref="L501:S501" si="146">L8</f>
        <v>קרן ט'</v>
      </c>
      <c r="M501" s="113" t="str">
        <f t="shared" si="146"/>
        <v>קרן י'</v>
      </c>
      <c r="N501" s="113" t="str">
        <f t="shared" si="146"/>
        <v>קרן י' פוליסות שהונפקו לאחר 1.1.04</v>
      </c>
      <c r="O501" s="113" t="str">
        <f t="shared" si="146"/>
        <v>איי. די. איי. חברה לביטוח בע"מ מסלול אג"ח ממשלות</v>
      </c>
      <c r="P501" s="113" t="str">
        <f t="shared" si="146"/>
        <v>איי.די.איי. מסלול אשראי ואג"ח</v>
      </c>
      <c r="Q501" s="113" t="str">
        <f t="shared" si="146"/>
        <v>אי.די.אי.-כללי</v>
      </c>
      <c r="R501" s="113" t="str">
        <f t="shared" si="146"/>
        <v>איי. די. איי. מסלול מניות</v>
      </c>
      <c r="S501" s="113" t="str">
        <f t="shared" si="146"/>
        <v>איי.דיא.איי מחקה S&amp;P500</v>
      </c>
    </row>
    <row r="502" spans="1:19" x14ac:dyDescent="0.25">
      <c r="A502" s="114">
        <f>A10</f>
        <v>10</v>
      </c>
      <c r="B502" s="115" t="str">
        <f>VLOOKUP($A502,$A$10:$M$500,B$500,0)</f>
        <v>1.</v>
      </c>
      <c r="C502" s="116" t="str">
        <f>VLOOKUP($A502,$A$10:$M$500,C$500,0)</f>
        <v>השקעות</v>
      </c>
      <c r="D502" s="117"/>
      <c r="E502" s="117"/>
      <c r="F502" s="117"/>
      <c r="G502" s="117"/>
      <c r="H502" s="117"/>
      <c r="I502" s="118"/>
      <c r="J502" s="119">
        <f t="shared" ref="J502:S517" si="147">INDEX(J$10:J$495,MATCH($A502,$A$10:$A$495,0))</f>
        <v>419857.26650000003</v>
      </c>
      <c r="K502" s="119">
        <f t="shared" si="147"/>
        <v>0</v>
      </c>
      <c r="L502" s="119">
        <f t="shared" si="147"/>
        <v>0</v>
      </c>
      <c r="M502" s="119">
        <f t="shared" si="147"/>
        <v>0</v>
      </c>
      <c r="N502" s="119">
        <f t="shared" si="147"/>
        <v>0</v>
      </c>
      <c r="O502" s="119">
        <f t="shared" si="147"/>
        <v>80028.579310000016</v>
      </c>
      <c r="P502" s="119">
        <f t="shared" si="147"/>
        <v>71916.990689999991</v>
      </c>
      <c r="Q502" s="119">
        <f t="shared" si="147"/>
        <v>178493.73370000001</v>
      </c>
      <c r="R502" s="119">
        <f t="shared" si="147"/>
        <v>88913.715830000001</v>
      </c>
      <c r="S502" s="119">
        <f t="shared" si="147"/>
        <v>504.24696999999998</v>
      </c>
    </row>
    <row r="503" spans="1:19" x14ac:dyDescent="0.25">
      <c r="A503" s="114">
        <f>A11</f>
        <v>11</v>
      </c>
      <c r="B503" s="115"/>
      <c r="C503" s="116" t="str">
        <f>VLOOKUP($A503,$A$10:$M$500,C$500,0)</f>
        <v>א.</v>
      </c>
      <c r="D503" s="117" t="str">
        <f>VLOOKUP($A503,$A$10:$M$500,D$500,0)</f>
        <v>מזומנים ושווי מזומנים</v>
      </c>
      <c r="E503" s="117"/>
      <c r="F503" s="117"/>
      <c r="G503" s="117"/>
      <c r="H503" s="117"/>
      <c r="I503" s="118"/>
      <c r="J503" s="119">
        <f t="shared" si="147"/>
        <v>22366.946499999984</v>
      </c>
      <c r="K503" s="119">
        <f t="shared" si="147"/>
        <v>0</v>
      </c>
      <c r="L503" s="119">
        <f t="shared" si="147"/>
        <v>0</v>
      </c>
      <c r="M503" s="119">
        <f t="shared" si="147"/>
        <v>0</v>
      </c>
      <c r="N503" s="119">
        <f t="shared" si="147"/>
        <v>0</v>
      </c>
      <c r="O503" s="119">
        <f t="shared" si="147"/>
        <v>1889.0093100000024</v>
      </c>
      <c r="P503" s="119">
        <f t="shared" si="147"/>
        <v>1239.1406899999977</v>
      </c>
      <c r="Q503" s="119">
        <f t="shared" si="147"/>
        <v>10564.693699999989</v>
      </c>
      <c r="R503" s="119">
        <f t="shared" si="147"/>
        <v>8659.7158299999974</v>
      </c>
      <c r="S503" s="119">
        <f t="shared" si="147"/>
        <v>14.386969999999973</v>
      </c>
    </row>
    <row r="504" spans="1:19" x14ac:dyDescent="0.25">
      <c r="A504" s="114">
        <v>24</v>
      </c>
      <c r="B504" s="115"/>
      <c r="C504" s="116" t="str">
        <f>VLOOKUP($A504,$A$10:$M$500,C$500,0)</f>
        <v>ב.</v>
      </c>
      <c r="D504" s="117" t="str">
        <f>VLOOKUP($A504,$A$10:$M$500,D$500,0)</f>
        <v>ניירות ערך (למעט בחברות מוחזקות)</v>
      </c>
      <c r="E504" s="117"/>
      <c r="F504" s="117"/>
      <c r="G504" s="117"/>
      <c r="H504" s="117"/>
      <c r="I504" s="118"/>
      <c r="J504" s="119">
        <f t="shared" si="147"/>
        <v>392253.9</v>
      </c>
      <c r="K504" s="119">
        <f t="shared" si="147"/>
        <v>0</v>
      </c>
      <c r="L504" s="119">
        <f t="shared" si="147"/>
        <v>0</v>
      </c>
      <c r="M504" s="119">
        <f t="shared" si="147"/>
        <v>0</v>
      </c>
      <c r="N504" s="119">
        <f t="shared" si="147"/>
        <v>0</v>
      </c>
      <c r="O504" s="119">
        <f t="shared" si="147"/>
        <v>77533.340000000011</v>
      </c>
      <c r="P504" s="119">
        <f t="shared" si="147"/>
        <v>69318.87</v>
      </c>
      <c r="Q504" s="119">
        <f t="shared" si="147"/>
        <v>164657.83000000002</v>
      </c>
      <c r="R504" s="119">
        <f t="shared" si="147"/>
        <v>80254</v>
      </c>
      <c r="S504" s="119">
        <f t="shared" si="147"/>
        <v>489.86</v>
      </c>
    </row>
    <row r="505" spans="1:19" x14ac:dyDescent="0.25">
      <c r="A505" s="114">
        <v>25</v>
      </c>
      <c r="B505" s="115"/>
      <c r="C505" s="116"/>
      <c r="D505" s="117" t="str">
        <f t="shared" ref="D505:E515" si="148">VLOOKUP($A505,$A$10:$M$500,D$500,0)</f>
        <v>(1</v>
      </c>
      <c r="E505" s="117" t="str">
        <f t="shared" si="148"/>
        <v>אגרות חוב ממשלתיות:</v>
      </c>
      <c r="F505" s="117"/>
      <c r="G505" s="117"/>
      <c r="H505" s="117"/>
      <c r="I505" s="118"/>
      <c r="J505" s="119">
        <f t="shared" si="147"/>
        <v>110435.93</v>
      </c>
      <c r="K505" s="119">
        <f t="shared" si="147"/>
        <v>0</v>
      </c>
      <c r="L505" s="119">
        <f t="shared" si="147"/>
        <v>0</v>
      </c>
      <c r="M505" s="119">
        <f t="shared" si="147"/>
        <v>0</v>
      </c>
      <c r="N505" s="119">
        <f t="shared" si="147"/>
        <v>0</v>
      </c>
      <c r="O505" s="119">
        <f t="shared" si="147"/>
        <v>60570.080000000002</v>
      </c>
      <c r="P505" s="119">
        <f t="shared" si="147"/>
        <v>27488.09</v>
      </c>
      <c r="Q505" s="119">
        <f t="shared" si="147"/>
        <v>22192.01</v>
      </c>
      <c r="R505" s="119">
        <f t="shared" si="147"/>
        <v>185.75</v>
      </c>
      <c r="S505" s="119">
        <f t="shared" si="147"/>
        <v>0</v>
      </c>
    </row>
    <row r="506" spans="1:19" x14ac:dyDescent="0.25">
      <c r="A506" s="114">
        <v>44</v>
      </c>
      <c r="B506" s="115"/>
      <c r="C506" s="116"/>
      <c r="D506" s="117" t="str">
        <f t="shared" si="148"/>
        <v>(2</v>
      </c>
      <c r="E506" s="117" t="str">
        <f t="shared" si="148"/>
        <v xml:space="preserve">תעודות חוב מסחריות: </v>
      </c>
      <c r="F506" s="117"/>
      <c r="G506" s="117"/>
      <c r="H506" s="117"/>
      <c r="I506" s="118"/>
      <c r="J506" s="119">
        <f t="shared" si="147"/>
        <v>0</v>
      </c>
      <c r="K506" s="119">
        <f t="shared" si="147"/>
        <v>0</v>
      </c>
      <c r="L506" s="119">
        <f t="shared" si="147"/>
        <v>0</v>
      </c>
      <c r="M506" s="119">
        <f t="shared" si="147"/>
        <v>0</v>
      </c>
      <c r="N506" s="119">
        <f t="shared" si="147"/>
        <v>0</v>
      </c>
      <c r="O506" s="119">
        <f t="shared" si="147"/>
        <v>0</v>
      </c>
      <c r="P506" s="119">
        <f t="shared" si="147"/>
        <v>0</v>
      </c>
      <c r="Q506" s="119">
        <f t="shared" si="147"/>
        <v>0</v>
      </c>
      <c r="R506" s="119">
        <f t="shared" si="147"/>
        <v>0</v>
      </c>
      <c r="S506" s="119">
        <f t="shared" si="147"/>
        <v>0</v>
      </c>
    </row>
    <row r="507" spans="1:19" x14ac:dyDescent="0.25">
      <c r="A507" s="114">
        <v>96</v>
      </c>
      <c r="B507" s="115"/>
      <c r="C507" s="116"/>
      <c r="D507" s="117" t="str">
        <f t="shared" si="148"/>
        <v>(3</v>
      </c>
      <c r="E507" s="117" t="str">
        <f t="shared" si="148"/>
        <v>אג"ח קונצרני:</v>
      </c>
      <c r="F507" s="117"/>
      <c r="G507" s="117"/>
      <c r="H507" s="117"/>
      <c r="I507" s="118"/>
      <c r="J507" s="119">
        <f t="shared" si="147"/>
        <v>25331.030000000002</v>
      </c>
      <c r="K507" s="119">
        <f t="shared" si="147"/>
        <v>0</v>
      </c>
      <c r="L507" s="119">
        <f t="shared" si="147"/>
        <v>0</v>
      </c>
      <c r="M507" s="119">
        <f t="shared" si="147"/>
        <v>0</v>
      </c>
      <c r="N507" s="119">
        <f t="shared" si="147"/>
        <v>0</v>
      </c>
      <c r="O507" s="119">
        <f t="shared" si="147"/>
        <v>3108.1200000000003</v>
      </c>
      <c r="P507" s="119">
        <f t="shared" si="147"/>
        <v>9349.3100000000013</v>
      </c>
      <c r="Q507" s="119">
        <f t="shared" si="147"/>
        <v>12873.6</v>
      </c>
      <c r="R507" s="119">
        <f t="shared" si="147"/>
        <v>0</v>
      </c>
      <c r="S507" s="119">
        <f t="shared" si="147"/>
        <v>0</v>
      </c>
    </row>
    <row r="508" spans="1:19" x14ac:dyDescent="0.25">
      <c r="A508" s="114">
        <v>155</v>
      </c>
      <c r="B508" s="115"/>
      <c r="C508" s="116"/>
      <c r="D508" s="117" t="str">
        <f t="shared" si="148"/>
        <v>4)</v>
      </c>
      <c r="E508" s="117" t="str">
        <f t="shared" si="148"/>
        <v>מניות (למעט חברות מוחזקות)</v>
      </c>
      <c r="F508" s="117"/>
      <c r="G508" s="117"/>
      <c r="H508" s="117"/>
      <c r="I508" s="118"/>
      <c r="J508" s="119">
        <f t="shared" si="147"/>
        <v>41815.369999999995</v>
      </c>
      <c r="K508" s="119">
        <f t="shared" si="147"/>
        <v>0</v>
      </c>
      <c r="L508" s="119">
        <f t="shared" si="147"/>
        <v>0</v>
      </c>
      <c r="M508" s="119">
        <f t="shared" si="147"/>
        <v>0</v>
      </c>
      <c r="N508" s="119">
        <f t="shared" si="147"/>
        <v>0</v>
      </c>
      <c r="O508" s="119">
        <f t="shared" si="147"/>
        <v>0</v>
      </c>
      <c r="P508" s="119">
        <f t="shared" si="147"/>
        <v>1015.5</v>
      </c>
      <c r="Q508" s="119">
        <f t="shared" si="147"/>
        <v>19036.39</v>
      </c>
      <c r="R508" s="119">
        <f t="shared" si="147"/>
        <v>21763.48</v>
      </c>
      <c r="S508" s="119">
        <f t="shared" si="147"/>
        <v>0</v>
      </c>
    </row>
    <row r="509" spans="1:19" x14ac:dyDescent="0.25">
      <c r="A509" s="114">
        <v>175</v>
      </c>
      <c r="B509" s="115"/>
      <c r="C509" s="116"/>
      <c r="D509" s="117" t="str">
        <f t="shared" si="148"/>
        <v>5)</v>
      </c>
      <c r="E509" s="117" t="str">
        <f t="shared" si="148"/>
        <v>השקעות בקרנות סל</v>
      </c>
      <c r="F509" s="117"/>
      <c r="G509" s="117"/>
      <c r="H509" s="117"/>
      <c r="I509" s="118"/>
      <c r="J509" s="119">
        <f t="shared" si="147"/>
        <v>159256.43999999997</v>
      </c>
      <c r="K509" s="119">
        <f t="shared" si="147"/>
        <v>0</v>
      </c>
      <c r="L509" s="119">
        <f t="shared" si="147"/>
        <v>0</v>
      </c>
      <c r="M509" s="119">
        <f t="shared" si="147"/>
        <v>0</v>
      </c>
      <c r="N509" s="119">
        <f t="shared" si="147"/>
        <v>0</v>
      </c>
      <c r="O509" s="119">
        <f t="shared" si="147"/>
        <v>4725.3799999999992</v>
      </c>
      <c r="P509" s="119">
        <f t="shared" si="147"/>
        <v>22471.07</v>
      </c>
      <c r="Q509" s="119">
        <f t="shared" si="147"/>
        <v>82806.64</v>
      </c>
      <c r="R509" s="119">
        <f t="shared" si="147"/>
        <v>48763.49</v>
      </c>
      <c r="S509" s="119">
        <f t="shared" si="147"/>
        <v>489.86</v>
      </c>
    </row>
    <row r="510" spans="1:19" x14ac:dyDescent="0.25">
      <c r="A510" s="114">
        <v>189</v>
      </c>
      <c r="B510" s="115"/>
      <c r="C510" s="116"/>
      <c r="D510" s="117" t="str">
        <f t="shared" si="148"/>
        <v>6)</v>
      </c>
      <c r="E510" s="117" t="str">
        <f t="shared" si="148"/>
        <v>תעודות השתתפות בקרנות נאמנות</v>
      </c>
      <c r="F510" s="117"/>
      <c r="G510" s="117"/>
      <c r="H510" s="117"/>
      <c r="I510" s="118"/>
      <c r="J510" s="119">
        <f t="shared" si="147"/>
        <v>25484.59</v>
      </c>
      <c r="K510" s="119">
        <f t="shared" si="147"/>
        <v>0</v>
      </c>
      <c r="L510" s="119">
        <f t="shared" si="147"/>
        <v>0</v>
      </c>
      <c r="M510" s="119">
        <f t="shared" si="147"/>
        <v>0</v>
      </c>
      <c r="N510" s="119">
        <f t="shared" si="147"/>
        <v>0</v>
      </c>
      <c r="O510" s="119">
        <f t="shared" si="147"/>
        <v>1552.67</v>
      </c>
      <c r="P510" s="119">
        <f t="shared" si="147"/>
        <v>1960.65</v>
      </c>
      <c r="Q510" s="119">
        <f t="shared" si="147"/>
        <v>12429.99</v>
      </c>
      <c r="R510" s="119">
        <f t="shared" si="147"/>
        <v>9541.2800000000007</v>
      </c>
      <c r="S510" s="119">
        <f t="shared" si="147"/>
        <v>0</v>
      </c>
    </row>
    <row r="511" spans="1:19" x14ac:dyDescent="0.25">
      <c r="A511" s="114">
        <v>197</v>
      </c>
      <c r="B511" s="115"/>
      <c r="C511" s="116"/>
      <c r="D511" s="117" t="str">
        <f t="shared" si="148"/>
        <v>7)</v>
      </c>
      <c r="E511" s="117" t="str">
        <f t="shared" si="148"/>
        <v>קרנות השקעה</v>
      </c>
      <c r="F511" s="117"/>
      <c r="G511" s="117"/>
      <c r="H511" s="117"/>
      <c r="I511" s="118"/>
      <c r="J511" s="119">
        <f t="shared" si="147"/>
        <v>29930.54</v>
      </c>
      <c r="K511" s="119">
        <f t="shared" si="147"/>
        <v>0</v>
      </c>
      <c r="L511" s="119">
        <f t="shared" si="147"/>
        <v>0</v>
      </c>
      <c r="M511" s="119">
        <f t="shared" si="147"/>
        <v>0</v>
      </c>
      <c r="N511" s="119">
        <f t="shared" si="147"/>
        <v>0</v>
      </c>
      <c r="O511" s="119">
        <f t="shared" si="147"/>
        <v>7577.09</v>
      </c>
      <c r="P511" s="119">
        <f t="shared" si="147"/>
        <v>7034.25</v>
      </c>
      <c r="Q511" s="119">
        <f t="shared" si="147"/>
        <v>15319.2</v>
      </c>
      <c r="R511" s="119">
        <f t="shared" si="147"/>
        <v>0</v>
      </c>
      <c r="S511" s="119">
        <f t="shared" si="147"/>
        <v>0</v>
      </c>
    </row>
    <row r="512" spans="1:19" x14ac:dyDescent="0.25">
      <c r="A512" s="114">
        <v>209</v>
      </c>
      <c r="B512" s="115"/>
      <c r="C512" s="116"/>
      <c r="D512" s="117" t="str">
        <f t="shared" si="148"/>
        <v>8)</v>
      </c>
      <c r="E512" s="117" t="str">
        <f t="shared" si="148"/>
        <v>כתבי אופציה (WARRANTS)</v>
      </c>
      <c r="F512" s="117"/>
      <c r="G512" s="117"/>
      <c r="H512" s="117"/>
      <c r="I512" s="118"/>
      <c r="J512" s="119">
        <f t="shared" si="147"/>
        <v>0</v>
      </c>
      <c r="K512" s="119">
        <f t="shared" si="147"/>
        <v>0</v>
      </c>
      <c r="L512" s="119">
        <f t="shared" si="147"/>
        <v>0</v>
      </c>
      <c r="M512" s="119">
        <f t="shared" si="147"/>
        <v>0</v>
      </c>
      <c r="N512" s="119">
        <f t="shared" si="147"/>
        <v>0</v>
      </c>
      <c r="O512" s="119">
        <f t="shared" si="147"/>
        <v>0</v>
      </c>
      <c r="P512" s="119">
        <f t="shared" si="147"/>
        <v>0</v>
      </c>
      <c r="Q512" s="119">
        <f t="shared" si="147"/>
        <v>0</v>
      </c>
      <c r="R512" s="119">
        <f t="shared" si="147"/>
        <v>0</v>
      </c>
      <c r="S512" s="119">
        <f t="shared" si="147"/>
        <v>0</v>
      </c>
    </row>
    <row r="513" spans="1:19" x14ac:dyDescent="0.25">
      <c r="A513" s="114">
        <v>217</v>
      </c>
      <c r="B513" s="115"/>
      <c r="C513" s="116"/>
      <c r="D513" s="117" t="str">
        <f t="shared" si="148"/>
        <v>9)</v>
      </c>
      <c r="E513" s="117" t="str">
        <f t="shared" si="148"/>
        <v>חוזים עתידיים</v>
      </c>
      <c r="F513" s="117"/>
      <c r="G513" s="117"/>
      <c r="H513" s="117"/>
      <c r="I513" s="118"/>
      <c r="J513" s="119">
        <f t="shared" si="147"/>
        <v>0</v>
      </c>
      <c r="K513" s="119">
        <f t="shared" si="147"/>
        <v>0</v>
      </c>
      <c r="L513" s="119">
        <f t="shared" si="147"/>
        <v>0</v>
      </c>
      <c r="M513" s="119">
        <f t="shared" si="147"/>
        <v>0</v>
      </c>
      <c r="N513" s="119">
        <f t="shared" si="147"/>
        <v>0</v>
      </c>
      <c r="O513" s="119">
        <f t="shared" si="147"/>
        <v>0</v>
      </c>
      <c r="P513" s="119">
        <f t="shared" si="147"/>
        <v>0</v>
      </c>
      <c r="Q513" s="119">
        <f t="shared" si="147"/>
        <v>0</v>
      </c>
      <c r="R513" s="119">
        <f t="shared" si="147"/>
        <v>0</v>
      </c>
      <c r="S513" s="119">
        <f t="shared" si="147"/>
        <v>0</v>
      </c>
    </row>
    <row r="514" spans="1:19" x14ac:dyDescent="0.25">
      <c r="A514" s="114">
        <v>234</v>
      </c>
      <c r="B514" s="115"/>
      <c r="C514" s="116"/>
      <c r="D514" s="117" t="str">
        <f t="shared" si="148"/>
        <v>10)</v>
      </c>
      <c r="E514" s="117" t="str">
        <f t="shared" si="148"/>
        <v>אופציות - (OPTIONS)</v>
      </c>
      <c r="F514" s="117"/>
      <c r="G514" s="117"/>
      <c r="H514" s="117"/>
      <c r="I514" s="118"/>
      <c r="J514" s="119">
        <f t="shared" si="147"/>
        <v>0</v>
      </c>
      <c r="K514" s="119">
        <f t="shared" si="147"/>
        <v>0</v>
      </c>
      <c r="L514" s="119">
        <f t="shared" si="147"/>
        <v>0</v>
      </c>
      <c r="M514" s="119">
        <f t="shared" si="147"/>
        <v>0</v>
      </c>
      <c r="N514" s="119">
        <f t="shared" si="147"/>
        <v>0</v>
      </c>
      <c r="O514" s="119">
        <f t="shared" si="147"/>
        <v>0</v>
      </c>
      <c r="P514" s="119">
        <f t="shared" si="147"/>
        <v>0</v>
      </c>
      <c r="Q514" s="119">
        <f t="shared" si="147"/>
        <v>0</v>
      </c>
      <c r="R514" s="119">
        <f t="shared" si="147"/>
        <v>0</v>
      </c>
      <c r="S514" s="119">
        <f t="shared" si="147"/>
        <v>0</v>
      </c>
    </row>
    <row r="515" spans="1:19" x14ac:dyDescent="0.25">
      <c r="A515" s="114">
        <v>280</v>
      </c>
      <c r="B515" s="115"/>
      <c r="C515" s="116"/>
      <c r="D515" s="117" t="str">
        <f t="shared" si="148"/>
        <v>11)</v>
      </c>
      <c r="E515" s="117" t="str">
        <f t="shared" si="148"/>
        <v>מוצרים מובנים</v>
      </c>
      <c r="F515" s="117"/>
      <c r="G515" s="117"/>
      <c r="H515" s="117"/>
      <c r="I515" s="118"/>
      <c r="J515" s="119">
        <f t="shared" si="147"/>
        <v>0</v>
      </c>
      <c r="K515" s="119">
        <f t="shared" si="147"/>
        <v>0</v>
      </c>
      <c r="L515" s="119">
        <f t="shared" si="147"/>
        <v>0</v>
      </c>
      <c r="M515" s="119">
        <f t="shared" si="147"/>
        <v>0</v>
      </c>
      <c r="N515" s="119">
        <f t="shared" si="147"/>
        <v>0</v>
      </c>
      <c r="O515" s="119">
        <f t="shared" si="147"/>
        <v>0</v>
      </c>
      <c r="P515" s="119">
        <f t="shared" si="147"/>
        <v>0</v>
      </c>
      <c r="Q515" s="119">
        <f t="shared" si="147"/>
        <v>0</v>
      </c>
      <c r="R515" s="119">
        <f t="shared" si="147"/>
        <v>0</v>
      </c>
      <c r="S515" s="119">
        <f t="shared" si="147"/>
        <v>0</v>
      </c>
    </row>
    <row r="516" spans="1:19" x14ac:dyDescent="0.25">
      <c r="A516" s="114">
        <v>392</v>
      </c>
      <c r="B516" s="115"/>
      <c r="C516" s="116" t="str">
        <f t="shared" ref="C516:D520" si="149">VLOOKUP($A516,$A$10:$M$500,C$500,0)</f>
        <v xml:space="preserve">ג. </v>
      </c>
      <c r="D516" s="117" t="str">
        <f t="shared" si="149"/>
        <v>הלוואות (למעט לחברות מוחזקות):</v>
      </c>
      <c r="E516" s="117"/>
      <c r="F516" s="117"/>
      <c r="G516" s="117"/>
      <c r="H516" s="117"/>
      <c r="I516" s="118"/>
      <c r="J516" s="119">
        <f t="shared" si="147"/>
        <v>5236.42</v>
      </c>
      <c r="K516" s="119">
        <f t="shared" si="147"/>
        <v>0</v>
      </c>
      <c r="L516" s="119">
        <f t="shared" si="147"/>
        <v>0</v>
      </c>
      <c r="M516" s="119">
        <f t="shared" si="147"/>
        <v>0</v>
      </c>
      <c r="N516" s="119">
        <f t="shared" si="147"/>
        <v>0</v>
      </c>
      <c r="O516" s="119">
        <f t="shared" si="147"/>
        <v>606.23</v>
      </c>
      <c r="P516" s="119">
        <f t="shared" si="147"/>
        <v>1358.98</v>
      </c>
      <c r="Q516" s="119">
        <f t="shared" si="147"/>
        <v>3271.21</v>
      </c>
      <c r="R516" s="119">
        <f t="shared" si="147"/>
        <v>0</v>
      </c>
      <c r="S516" s="119">
        <f t="shared" si="147"/>
        <v>0</v>
      </c>
    </row>
    <row r="517" spans="1:19" x14ac:dyDescent="0.25">
      <c r="A517" s="114">
        <v>417</v>
      </c>
      <c r="B517" s="115"/>
      <c r="C517" s="116" t="str">
        <f t="shared" si="149"/>
        <v xml:space="preserve">ד. </v>
      </c>
      <c r="D517" s="117" t="str">
        <f t="shared" si="149"/>
        <v>פיקדונות בבנקים ובמוסדות כספיים</v>
      </c>
      <c r="E517" s="117"/>
      <c r="F517" s="117"/>
      <c r="G517" s="117"/>
      <c r="H517" s="117"/>
      <c r="I517" s="118"/>
      <c r="J517" s="119">
        <f t="shared" si="147"/>
        <v>0</v>
      </c>
      <c r="K517" s="119">
        <f t="shared" si="147"/>
        <v>0</v>
      </c>
      <c r="L517" s="119">
        <f t="shared" si="147"/>
        <v>0</v>
      </c>
      <c r="M517" s="119">
        <f t="shared" si="147"/>
        <v>0</v>
      </c>
      <c r="N517" s="119">
        <f t="shared" si="147"/>
        <v>0</v>
      </c>
      <c r="O517" s="119">
        <f t="shared" si="147"/>
        <v>0</v>
      </c>
      <c r="P517" s="119">
        <f t="shared" si="147"/>
        <v>0</v>
      </c>
      <c r="Q517" s="119">
        <f t="shared" si="147"/>
        <v>0</v>
      </c>
      <c r="R517" s="119">
        <f t="shared" si="147"/>
        <v>0</v>
      </c>
      <c r="S517" s="119">
        <f t="shared" si="147"/>
        <v>0</v>
      </c>
    </row>
    <row r="518" spans="1:19" x14ac:dyDescent="0.25">
      <c r="A518" s="114">
        <v>454</v>
      </c>
      <c r="B518" s="115"/>
      <c r="C518" s="116" t="str">
        <f t="shared" si="149"/>
        <v>ה.</v>
      </c>
      <c r="D518" s="117" t="str">
        <f t="shared" si="149"/>
        <v>השקעות בחברות מוחזקות:</v>
      </c>
      <c r="E518" s="117"/>
      <c r="F518" s="117"/>
      <c r="G518" s="117"/>
      <c r="H518" s="117"/>
      <c r="I518" s="118"/>
      <c r="J518" s="119">
        <f t="shared" ref="J518:S526" si="150">INDEX(J$10:J$495,MATCH($A518,$A$10:$A$495,0))</f>
        <v>0</v>
      </c>
      <c r="K518" s="119">
        <f t="shared" si="150"/>
        <v>0</v>
      </c>
      <c r="L518" s="119">
        <f t="shared" si="150"/>
        <v>0</v>
      </c>
      <c r="M518" s="119">
        <f t="shared" si="150"/>
        <v>0</v>
      </c>
      <c r="N518" s="119">
        <f t="shared" si="150"/>
        <v>0</v>
      </c>
      <c r="O518" s="119">
        <f t="shared" si="150"/>
        <v>0</v>
      </c>
      <c r="P518" s="119">
        <f t="shared" si="150"/>
        <v>0</v>
      </c>
      <c r="Q518" s="119">
        <f t="shared" si="150"/>
        <v>0</v>
      </c>
      <c r="R518" s="119">
        <f t="shared" si="150"/>
        <v>0</v>
      </c>
      <c r="S518" s="119">
        <f t="shared" si="150"/>
        <v>0</v>
      </c>
    </row>
    <row r="519" spans="1:19" x14ac:dyDescent="0.25">
      <c r="A519" s="114">
        <v>486</v>
      </c>
      <c r="B519" s="115"/>
      <c r="C519" s="116" t="str">
        <f t="shared" si="149"/>
        <v>ו.</v>
      </c>
      <c r="D519" s="117" t="str">
        <f t="shared" si="149"/>
        <v>זכויות במקרקעין</v>
      </c>
      <c r="E519" s="117"/>
      <c r="F519" s="117"/>
      <c r="G519" s="117"/>
      <c r="H519" s="117"/>
      <c r="I519" s="118"/>
      <c r="J519" s="119">
        <f t="shared" si="150"/>
        <v>0</v>
      </c>
      <c r="K519" s="119">
        <f t="shared" si="150"/>
        <v>0</v>
      </c>
      <c r="L519" s="119">
        <f t="shared" si="150"/>
        <v>0</v>
      </c>
      <c r="M519" s="119">
        <f t="shared" si="150"/>
        <v>0</v>
      </c>
      <c r="N519" s="119">
        <f t="shared" si="150"/>
        <v>0</v>
      </c>
      <c r="O519" s="119">
        <f t="shared" si="150"/>
        <v>0</v>
      </c>
      <c r="P519" s="119">
        <f t="shared" si="150"/>
        <v>0</v>
      </c>
      <c r="Q519" s="119">
        <f t="shared" si="150"/>
        <v>0</v>
      </c>
      <c r="R519" s="119">
        <f t="shared" si="150"/>
        <v>0</v>
      </c>
      <c r="S519" s="119">
        <f t="shared" si="150"/>
        <v>0</v>
      </c>
    </row>
    <row r="520" spans="1:19" x14ac:dyDescent="0.25">
      <c r="A520" s="120">
        <v>494</v>
      </c>
      <c r="B520" s="121"/>
      <c r="C520" s="122" t="str">
        <f t="shared" si="149"/>
        <v>ז.</v>
      </c>
      <c r="D520" s="123" t="str">
        <f t="shared" si="149"/>
        <v>השקעות אחרות</v>
      </c>
      <c r="E520" s="123"/>
      <c r="F520" s="123"/>
      <c r="G520" s="123"/>
      <c r="H520" s="123"/>
      <c r="I520" s="124"/>
      <c r="J520" s="74">
        <f t="shared" si="150"/>
        <v>0</v>
      </c>
      <c r="K520" s="74">
        <f t="shared" si="150"/>
        <v>0</v>
      </c>
      <c r="L520" s="74">
        <f t="shared" si="150"/>
        <v>0</v>
      </c>
      <c r="M520" s="74">
        <f t="shared" si="150"/>
        <v>0</v>
      </c>
      <c r="N520" s="74">
        <f t="shared" si="150"/>
        <v>0</v>
      </c>
      <c r="O520" s="74">
        <f t="shared" si="150"/>
        <v>0</v>
      </c>
      <c r="P520" s="74">
        <f t="shared" si="150"/>
        <v>0</v>
      </c>
      <c r="Q520" s="74">
        <f t="shared" si="150"/>
        <v>0</v>
      </c>
      <c r="R520" s="74">
        <f t="shared" si="150"/>
        <v>0</v>
      </c>
      <c r="S520" s="74">
        <f t="shared" si="150"/>
        <v>0</v>
      </c>
    </row>
    <row r="521" spans="1:19" x14ac:dyDescent="0.25">
      <c r="A521" s="75"/>
      <c r="B521" s="76"/>
      <c r="C521" s="76"/>
      <c r="D521" s="76"/>
      <c r="E521" s="76"/>
      <c r="F521" s="76"/>
      <c r="G521" s="76"/>
      <c r="H521" s="76"/>
      <c r="I521" s="76"/>
      <c r="J521" s="77"/>
      <c r="K521" s="106"/>
      <c r="L521" s="106"/>
      <c r="M521" s="106"/>
      <c r="N521" s="106"/>
      <c r="O521" s="106"/>
      <c r="P521" s="106"/>
      <c r="Q521" s="106"/>
      <c r="R521" s="106"/>
      <c r="S521" s="106"/>
    </row>
    <row r="522" spans="1:19" ht="17.25" x14ac:dyDescent="0.3">
      <c r="A522" s="108"/>
      <c r="B522" s="109"/>
      <c r="C522" s="110" t="str">
        <f>CONCATENATE($B$1," לתקופה :",[1]הערות!$C$3,"    אחוזים")</f>
        <v>אי.די.אי חברה לביטוח הע"מ לתקופה :פברואר-2026    אחוזים</v>
      </c>
      <c r="D522" s="111"/>
      <c r="E522" s="111"/>
      <c r="F522" s="111"/>
      <c r="G522" s="111"/>
      <c r="H522" s="111"/>
      <c r="I522" s="112"/>
      <c r="J522" s="125" t="s">
        <v>205</v>
      </c>
      <c r="K522" s="125" t="s">
        <v>206</v>
      </c>
      <c r="L522" s="125" t="s">
        <v>206</v>
      </c>
      <c r="M522" s="125" t="s">
        <v>206</v>
      </c>
      <c r="N522" s="125" t="s">
        <v>206</v>
      </c>
      <c r="O522" s="125" t="s">
        <v>206</v>
      </c>
      <c r="P522" s="125" t="s">
        <v>206</v>
      </c>
      <c r="Q522" s="125" t="s">
        <v>206</v>
      </c>
      <c r="R522" s="125" t="s">
        <v>206</v>
      </c>
      <c r="S522" s="125" t="s">
        <v>206</v>
      </c>
    </row>
    <row r="523" spans="1:19" x14ac:dyDescent="0.25">
      <c r="A523" s="114">
        <f>A502</f>
        <v>10</v>
      </c>
      <c r="B523" s="115" t="str">
        <f>VLOOKUP($A523,$A$10:$M$500,B$500,0)</f>
        <v>1.</v>
      </c>
      <c r="C523" s="116" t="str">
        <f>VLOOKUP($A523,$A$10:$M$500,C$500,0)</f>
        <v>השקעות</v>
      </c>
      <c r="D523" s="117"/>
      <c r="E523" s="117"/>
      <c r="F523" s="117"/>
      <c r="G523" s="117"/>
      <c r="H523" s="117"/>
      <c r="I523" s="118"/>
      <c r="J523" s="126">
        <f>IF(J502=0,0,J502/J$502)</f>
        <v>1</v>
      </c>
      <c r="K523" s="127">
        <f>IF(K502=0,0,K502/K$502)</f>
        <v>0</v>
      </c>
      <c r="L523" s="127">
        <f t="shared" ref="L523:S538" si="151">IF(L502=0,0,L502/L$502)</f>
        <v>0</v>
      </c>
      <c r="M523" s="127">
        <f t="shared" si="151"/>
        <v>0</v>
      </c>
      <c r="N523" s="127">
        <f t="shared" si="151"/>
        <v>0</v>
      </c>
      <c r="O523" s="127">
        <f t="shared" si="151"/>
        <v>1</v>
      </c>
      <c r="P523" s="127">
        <f t="shared" si="151"/>
        <v>1</v>
      </c>
      <c r="Q523" s="127">
        <f t="shared" si="151"/>
        <v>1</v>
      </c>
      <c r="R523" s="127">
        <f t="shared" si="151"/>
        <v>1</v>
      </c>
      <c r="S523" s="127">
        <f t="shared" si="151"/>
        <v>1</v>
      </c>
    </row>
    <row r="524" spans="1:19" x14ac:dyDescent="0.25">
      <c r="A524" s="114">
        <f t="shared" ref="A524:A541" si="152">A503</f>
        <v>11</v>
      </c>
      <c r="B524" s="115"/>
      <c r="C524" s="116" t="str">
        <f>VLOOKUP($A524,$A$10:$M$500,C$500,0)</f>
        <v>א.</v>
      </c>
      <c r="D524" s="117" t="str">
        <f>VLOOKUP($A524,$A$10:$M$500,D$500,0)</f>
        <v>מזומנים ושווי מזומנים</v>
      </c>
      <c r="E524" s="117"/>
      <c r="F524" s="117"/>
      <c r="G524" s="117"/>
      <c r="H524" s="117"/>
      <c r="I524" s="118"/>
      <c r="J524" s="126">
        <f t="shared" ref="J524:S539" si="153">IF(J503=0,0,J503/J$502)</f>
        <v>5.3272738820158025E-2</v>
      </c>
      <c r="K524" s="126">
        <f t="shared" si="153"/>
        <v>0</v>
      </c>
      <c r="L524" s="126">
        <f t="shared" si="151"/>
        <v>0</v>
      </c>
      <c r="M524" s="126">
        <f t="shared" si="151"/>
        <v>0</v>
      </c>
      <c r="N524" s="126">
        <f t="shared" si="151"/>
        <v>0</v>
      </c>
      <c r="O524" s="126">
        <f t="shared" si="151"/>
        <v>2.3604183983857878E-2</v>
      </c>
      <c r="P524" s="126">
        <f t="shared" si="151"/>
        <v>1.7230152125543532E-2</v>
      </c>
      <c r="Q524" s="126">
        <f t="shared" si="151"/>
        <v>5.9188036918743595E-2</v>
      </c>
      <c r="R524" s="126">
        <f t="shared" si="151"/>
        <v>9.7394600474881507E-2</v>
      </c>
      <c r="S524" s="126">
        <f t="shared" si="151"/>
        <v>2.853159434949103E-2</v>
      </c>
    </row>
    <row r="525" spans="1:19" x14ac:dyDescent="0.25">
      <c r="A525" s="114">
        <f t="shared" si="152"/>
        <v>24</v>
      </c>
      <c r="B525" s="115"/>
      <c r="C525" s="116" t="str">
        <f>VLOOKUP($A525,$A$10:$M$500,C$500,0)</f>
        <v>ב.</v>
      </c>
      <c r="D525" s="117" t="str">
        <f>VLOOKUP($A525,$A$10:$M$500,D$500,0)</f>
        <v>ניירות ערך (למעט בחברות מוחזקות)</v>
      </c>
      <c r="E525" s="117"/>
      <c r="F525" s="117"/>
      <c r="G525" s="117"/>
      <c r="H525" s="117"/>
      <c r="I525" s="118"/>
      <c r="J525" s="126">
        <f t="shared" si="153"/>
        <v>0.93425535604014609</v>
      </c>
      <c r="K525" s="126">
        <f t="shared" si="153"/>
        <v>0</v>
      </c>
      <c r="L525" s="126">
        <f t="shared" si="151"/>
        <v>0</v>
      </c>
      <c r="M525" s="126">
        <f t="shared" si="151"/>
        <v>0</v>
      </c>
      <c r="N525" s="126">
        <f t="shared" si="151"/>
        <v>0</v>
      </c>
      <c r="O525" s="126">
        <f t="shared" si="151"/>
        <v>0.96882064717987304</v>
      </c>
      <c r="P525" s="126">
        <f t="shared" si="151"/>
        <v>0.96387333973414902</v>
      </c>
      <c r="Q525" s="126">
        <f t="shared" si="151"/>
        <v>0.92248521327222377</v>
      </c>
      <c r="R525" s="126">
        <f t="shared" si="151"/>
        <v>0.90260539952511842</v>
      </c>
      <c r="S525" s="126">
        <f t="shared" si="151"/>
        <v>0.97146840565050896</v>
      </c>
    </row>
    <row r="526" spans="1:19" x14ac:dyDescent="0.25">
      <c r="A526" s="114">
        <f t="shared" si="152"/>
        <v>25</v>
      </c>
      <c r="B526" s="115"/>
      <c r="C526" s="116"/>
      <c r="D526" s="117" t="str">
        <f t="shared" ref="D526:E536" si="154">VLOOKUP($A526,$A$10:$M$500,D$500,0)</f>
        <v>(1</v>
      </c>
      <c r="E526" s="117" t="str">
        <f t="shared" si="154"/>
        <v>אגרות חוב ממשלתיות:</v>
      </c>
      <c r="F526" s="117"/>
      <c r="G526" s="117"/>
      <c r="H526" s="117"/>
      <c r="I526" s="118"/>
      <c r="J526" s="126">
        <f t="shared" si="153"/>
        <v>0.2630320797365549</v>
      </c>
      <c r="K526" s="126">
        <f t="shared" si="153"/>
        <v>0</v>
      </c>
      <c r="L526" s="126">
        <f t="shared" si="151"/>
        <v>0</v>
      </c>
      <c r="M526" s="126">
        <f t="shared" si="151"/>
        <v>0</v>
      </c>
      <c r="N526" s="126">
        <f t="shared" si="151"/>
        <v>0</v>
      </c>
      <c r="O526" s="126">
        <f t="shared" si="151"/>
        <v>0.75685561985768546</v>
      </c>
      <c r="P526" s="126">
        <f t="shared" si="151"/>
        <v>0.38221969156757557</v>
      </c>
      <c r="Q526" s="126">
        <f t="shared" si="151"/>
        <v>0.1243293506163012</v>
      </c>
      <c r="R526" s="126">
        <f t="shared" si="151"/>
        <v>2.0891040068007917E-3</v>
      </c>
      <c r="S526" s="126">
        <f t="shared" si="151"/>
        <v>0</v>
      </c>
    </row>
    <row r="527" spans="1:19" x14ac:dyDescent="0.25">
      <c r="A527" s="114">
        <f t="shared" si="152"/>
        <v>44</v>
      </c>
      <c r="B527" s="115"/>
      <c r="C527" s="116"/>
      <c r="D527" s="117" t="str">
        <f t="shared" si="154"/>
        <v>(2</v>
      </c>
      <c r="E527" s="117" t="str">
        <f t="shared" si="154"/>
        <v xml:space="preserve">תעודות חוב מסחריות: </v>
      </c>
      <c r="F527" s="117"/>
      <c r="G527" s="117"/>
      <c r="H527" s="117"/>
      <c r="I527" s="118"/>
      <c r="J527" s="126">
        <f t="shared" si="153"/>
        <v>0</v>
      </c>
      <c r="K527" s="126">
        <f t="shared" si="153"/>
        <v>0</v>
      </c>
      <c r="L527" s="126">
        <f t="shared" si="151"/>
        <v>0</v>
      </c>
      <c r="M527" s="126">
        <f t="shared" si="151"/>
        <v>0</v>
      </c>
      <c r="N527" s="126">
        <f t="shared" si="151"/>
        <v>0</v>
      </c>
      <c r="O527" s="126">
        <f t="shared" si="151"/>
        <v>0</v>
      </c>
      <c r="P527" s="126">
        <f t="shared" si="151"/>
        <v>0</v>
      </c>
      <c r="Q527" s="126">
        <f t="shared" si="151"/>
        <v>0</v>
      </c>
      <c r="R527" s="126">
        <f t="shared" si="151"/>
        <v>0</v>
      </c>
      <c r="S527" s="126">
        <f t="shared" si="151"/>
        <v>0</v>
      </c>
    </row>
    <row r="528" spans="1:19" x14ac:dyDescent="0.25">
      <c r="A528" s="114">
        <f t="shared" si="152"/>
        <v>96</v>
      </c>
      <c r="B528" s="115"/>
      <c r="C528" s="116"/>
      <c r="D528" s="117" t="str">
        <f t="shared" si="154"/>
        <v>(3</v>
      </c>
      <c r="E528" s="117" t="str">
        <f t="shared" si="154"/>
        <v>אג"ח קונצרני:</v>
      </c>
      <c r="F528" s="117"/>
      <c r="G528" s="117"/>
      <c r="H528" s="117"/>
      <c r="I528" s="118"/>
      <c r="J528" s="126">
        <f t="shared" si="153"/>
        <v>6.0332479680925089E-2</v>
      </c>
      <c r="K528" s="126">
        <f t="shared" si="153"/>
        <v>0</v>
      </c>
      <c r="L528" s="126">
        <f t="shared" si="151"/>
        <v>0</v>
      </c>
      <c r="M528" s="126">
        <f t="shared" si="151"/>
        <v>0</v>
      </c>
      <c r="N528" s="126">
        <f t="shared" si="151"/>
        <v>0</v>
      </c>
      <c r="O528" s="126">
        <f t="shared" si="151"/>
        <v>3.8837625593231333E-2</v>
      </c>
      <c r="P528" s="126">
        <f t="shared" si="151"/>
        <v>0.13000140732112164</v>
      </c>
      <c r="Q528" s="126">
        <f t="shared" si="151"/>
        <v>7.2123540323477467E-2</v>
      </c>
      <c r="R528" s="126">
        <f t="shared" si="151"/>
        <v>0</v>
      </c>
      <c r="S528" s="126">
        <f t="shared" si="151"/>
        <v>0</v>
      </c>
    </row>
    <row r="529" spans="1:19" x14ac:dyDescent="0.25">
      <c r="A529" s="114">
        <f t="shared" si="152"/>
        <v>155</v>
      </c>
      <c r="B529" s="115"/>
      <c r="C529" s="116"/>
      <c r="D529" s="117" t="str">
        <f t="shared" si="154"/>
        <v>4)</v>
      </c>
      <c r="E529" s="117" t="str">
        <f t="shared" si="154"/>
        <v>מניות (למעט חברות מוחזקות)</v>
      </c>
      <c r="F529" s="117"/>
      <c r="G529" s="117"/>
      <c r="H529" s="117"/>
      <c r="I529" s="118"/>
      <c r="J529" s="126">
        <f t="shared" si="153"/>
        <v>9.9594251038167977E-2</v>
      </c>
      <c r="K529" s="126">
        <f t="shared" si="153"/>
        <v>0</v>
      </c>
      <c r="L529" s="126">
        <f t="shared" si="151"/>
        <v>0</v>
      </c>
      <c r="M529" s="126">
        <f t="shared" si="151"/>
        <v>0</v>
      </c>
      <c r="N529" s="126">
        <f t="shared" si="151"/>
        <v>0</v>
      </c>
      <c r="O529" s="126">
        <f t="shared" si="151"/>
        <v>0</v>
      </c>
      <c r="P529" s="126">
        <f t="shared" si="151"/>
        <v>1.4120446229144075E-2</v>
      </c>
      <c r="Q529" s="126">
        <f t="shared" si="151"/>
        <v>0.10665018656618531</v>
      </c>
      <c r="R529" s="126">
        <f t="shared" si="151"/>
        <v>0.24477078476408559</v>
      </c>
      <c r="S529" s="126">
        <f t="shared" si="151"/>
        <v>0</v>
      </c>
    </row>
    <row r="530" spans="1:19" x14ac:dyDescent="0.25">
      <c r="A530" s="114">
        <f t="shared" si="152"/>
        <v>175</v>
      </c>
      <c r="B530" s="115"/>
      <c r="C530" s="116"/>
      <c r="D530" s="117" t="str">
        <f t="shared" si="154"/>
        <v>5)</v>
      </c>
      <c r="E530" s="117" t="str">
        <f t="shared" si="154"/>
        <v>השקעות בקרנות סל</v>
      </c>
      <c r="F530" s="117"/>
      <c r="G530" s="117"/>
      <c r="H530" s="117"/>
      <c r="I530" s="118"/>
      <c r="J530" s="126">
        <f t="shared" si="153"/>
        <v>0.37931090565036096</v>
      </c>
      <c r="K530" s="126">
        <f t="shared" si="153"/>
        <v>0</v>
      </c>
      <c r="L530" s="126">
        <f t="shared" si="151"/>
        <v>0</v>
      </c>
      <c r="M530" s="126">
        <f t="shared" si="151"/>
        <v>0</v>
      </c>
      <c r="N530" s="126">
        <f t="shared" si="151"/>
        <v>0</v>
      </c>
      <c r="O530" s="126">
        <f t="shared" si="151"/>
        <v>5.9046156269945638E-2</v>
      </c>
      <c r="P530" s="126">
        <f t="shared" si="151"/>
        <v>0.31245842998161749</v>
      </c>
      <c r="Q530" s="126">
        <f t="shared" si="151"/>
        <v>0.46391903112506855</v>
      </c>
      <c r="R530" s="126">
        <f t="shared" si="151"/>
        <v>0.54843608260883092</v>
      </c>
      <c r="S530" s="126">
        <f t="shared" si="151"/>
        <v>0.97146840565050896</v>
      </c>
    </row>
    <row r="531" spans="1:19" x14ac:dyDescent="0.25">
      <c r="A531" s="114">
        <f t="shared" si="152"/>
        <v>189</v>
      </c>
      <c r="B531" s="115"/>
      <c r="C531" s="116"/>
      <c r="D531" s="117" t="str">
        <f t="shared" si="154"/>
        <v>6)</v>
      </c>
      <c r="E531" s="117" t="str">
        <f t="shared" si="154"/>
        <v>תעודות השתתפות בקרנות נאמנות</v>
      </c>
      <c r="F531" s="117"/>
      <c r="G531" s="117"/>
      <c r="H531" s="117"/>
      <c r="I531" s="118"/>
      <c r="J531" s="126">
        <f t="shared" si="153"/>
        <v>6.0698223023371203E-2</v>
      </c>
      <c r="K531" s="126">
        <f t="shared" si="153"/>
        <v>0</v>
      </c>
      <c r="L531" s="126">
        <f t="shared" si="151"/>
        <v>0</v>
      </c>
      <c r="M531" s="126">
        <f t="shared" si="151"/>
        <v>0</v>
      </c>
      <c r="N531" s="126">
        <f t="shared" si="151"/>
        <v>0</v>
      </c>
      <c r="O531" s="126">
        <f t="shared" si="151"/>
        <v>1.9401444001467927E-2</v>
      </c>
      <c r="P531" s="126">
        <f t="shared" si="151"/>
        <v>2.7262681338425736E-2</v>
      </c>
      <c r="Q531" s="126">
        <f t="shared" si="151"/>
        <v>6.9638242992280455E-2</v>
      </c>
      <c r="R531" s="126">
        <f t="shared" si="151"/>
        <v>0.10730942814540113</v>
      </c>
      <c r="S531" s="126">
        <f t="shared" si="151"/>
        <v>0</v>
      </c>
    </row>
    <row r="532" spans="1:19" x14ac:dyDescent="0.25">
      <c r="A532" s="114">
        <f t="shared" si="152"/>
        <v>197</v>
      </c>
      <c r="B532" s="115"/>
      <c r="C532" s="116"/>
      <c r="D532" s="117" t="str">
        <f t="shared" si="154"/>
        <v>7)</v>
      </c>
      <c r="E532" s="117" t="str">
        <f t="shared" si="154"/>
        <v>קרנות השקעה</v>
      </c>
      <c r="F532" s="117"/>
      <c r="G532" s="117"/>
      <c r="H532" s="117"/>
      <c r="I532" s="118"/>
      <c r="J532" s="126">
        <f t="shared" si="153"/>
        <v>7.1287416910765788E-2</v>
      </c>
      <c r="K532" s="126">
        <f t="shared" si="153"/>
        <v>0</v>
      </c>
      <c r="L532" s="126">
        <f t="shared" si="151"/>
        <v>0</v>
      </c>
      <c r="M532" s="126">
        <f t="shared" si="151"/>
        <v>0</v>
      </c>
      <c r="N532" s="126">
        <f t="shared" si="151"/>
        <v>0</v>
      </c>
      <c r="O532" s="126">
        <f t="shared" si="151"/>
        <v>9.4679801457542567E-2</v>
      </c>
      <c r="P532" s="126">
        <f t="shared" si="151"/>
        <v>9.7810683296264619E-2</v>
      </c>
      <c r="Q532" s="126">
        <f t="shared" si="151"/>
        <v>8.582486164891065E-2</v>
      </c>
      <c r="R532" s="126">
        <f t="shared" si="151"/>
        <v>0</v>
      </c>
      <c r="S532" s="126">
        <f t="shared" si="151"/>
        <v>0</v>
      </c>
    </row>
    <row r="533" spans="1:19" x14ac:dyDescent="0.25">
      <c r="A533" s="114">
        <f t="shared" si="152"/>
        <v>209</v>
      </c>
      <c r="B533" s="115"/>
      <c r="C533" s="116"/>
      <c r="D533" s="117" t="str">
        <f t="shared" si="154"/>
        <v>8)</v>
      </c>
      <c r="E533" s="117" t="str">
        <f t="shared" si="154"/>
        <v>כתבי אופציה (WARRANTS)</v>
      </c>
      <c r="F533" s="117"/>
      <c r="G533" s="117"/>
      <c r="H533" s="117"/>
      <c r="I533" s="118"/>
      <c r="J533" s="126">
        <f t="shared" si="153"/>
        <v>0</v>
      </c>
      <c r="K533" s="126">
        <f t="shared" si="153"/>
        <v>0</v>
      </c>
      <c r="L533" s="126">
        <f t="shared" si="151"/>
        <v>0</v>
      </c>
      <c r="M533" s="126">
        <f t="shared" si="151"/>
        <v>0</v>
      </c>
      <c r="N533" s="126">
        <f t="shared" si="151"/>
        <v>0</v>
      </c>
      <c r="O533" s="126">
        <f t="shared" si="151"/>
        <v>0</v>
      </c>
      <c r="P533" s="126">
        <f t="shared" si="151"/>
        <v>0</v>
      </c>
      <c r="Q533" s="126">
        <f t="shared" si="151"/>
        <v>0</v>
      </c>
      <c r="R533" s="126">
        <f t="shared" si="151"/>
        <v>0</v>
      </c>
      <c r="S533" s="126">
        <f t="shared" si="151"/>
        <v>0</v>
      </c>
    </row>
    <row r="534" spans="1:19" x14ac:dyDescent="0.25">
      <c r="A534" s="114">
        <f t="shared" si="152"/>
        <v>217</v>
      </c>
      <c r="B534" s="115"/>
      <c r="C534" s="116"/>
      <c r="D534" s="117" t="str">
        <f t="shared" si="154"/>
        <v>9)</v>
      </c>
      <c r="E534" s="117" t="str">
        <f t="shared" si="154"/>
        <v>חוזים עתידיים</v>
      </c>
      <c r="F534" s="117"/>
      <c r="G534" s="117"/>
      <c r="H534" s="117"/>
      <c r="I534" s="118"/>
      <c r="J534" s="126">
        <f t="shared" si="153"/>
        <v>0</v>
      </c>
      <c r="K534" s="126">
        <f t="shared" si="153"/>
        <v>0</v>
      </c>
      <c r="L534" s="126">
        <f t="shared" si="151"/>
        <v>0</v>
      </c>
      <c r="M534" s="126">
        <f t="shared" si="151"/>
        <v>0</v>
      </c>
      <c r="N534" s="126">
        <f t="shared" si="151"/>
        <v>0</v>
      </c>
      <c r="O534" s="126">
        <f t="shared" si="151"/>
        <v>0</v>
      </c>
      <c r="P534" s="126">
        <f t="shared" si="151"/>
        <v>0</v>
      </c>
      <c r="Q534" s="126">
        <f t="shared" si="151"/>
        <v>0</v>
      </c>
      <c r="R534" s="126">
        <f t="shared" si="151"/>
        <v>0</v>
      </c>
      <c r="S534" s="126">
        <f t="shared" si="151"/>
        <v>0</v>
      </c>
    </row>
    <row r="535" spans="1:19" x14ac:dyDescent="0.25">
      <c r="A535" s="114">
        <f t="shared" si="152"/>
        <v>234</v>
      </c>
      <c r="B535" s="115"/>
      <c r="C535" s="116"/>
      <c r="D535" s="117" t="str">
        <f t="shared" si="154"/>
        <v>10)</v>
      </c>
      <c r="E535" s="117" t="str">
        <f t="shared" si="154"/>
        <v>אופציות - (OPTIONS)</v>
      </c>
      <c r="F535" s="117"/>
      <c r="G535" s="117"/>
      <c r="H535" s="117"/>
      <c r="I535" s="118"/>
      <c r="J535" s="126">
        <f t="shared" si="153"/>
        <v>0</v>
      </c>
      <c r="K535" s="126">
        <f t="shared" si="153"/>
        <v>0</v>
      </c>
      <c r="L535" s="126">
        <f t="shared" si="151"/>
        <v>0</v>
      </c>
      <c r="M535" s="126">
        <f t="shared" si="151"/>
        <v>0</v>
      </c>
      <c r="N535" s="126">
        <f t="shared" si="151"/>
        <v>0</v>
      </c>
      <c r="O535" s="126">
        <f t="shared" si="151"/>
        <v>0</v>
      </c>
      <c r="P535" s="126">
        <f t="shared" si="151"/>
        <v>0</v>
      </c>
      <c r="Q535" s="126">
        <f t="shared" si="151"/>
        <v>0</v>
      </c>
      <c r="R535" s="126">
        <f t="shared" si="151"/>
        <v>0</v>
      </c>
      <c r="S535" s="126">
        <f t="shared" si="151"/>
        <v>0</v>
      </c>
    </row>
    <row r="536" spans="1:19" x14ac:dyDescent="0.25">
      <c r="A536" s="114">
        <f t="shared" si="152"/>
        <v>280</v>
      </c>
      <c r="B536" s="115"/>
      <c r="C536" s="116"/>
      <c r="D536" s="117" t="str">
        <f t="shared" si="154"/>
        <v>11)</v>
      </c>
      <c r="E536" s="117" t="str">
        <f t="shared" si="154"/>
        <v>מוצרים מובנים</v>
      </c>
      <c r="F536" s="117"/>
      <c r="G536" s="117"/>
      <c r="H536" s="117"/>
      <c r="I536" s="118"/>
      <c r="J536" s="126">
        <f t="shared" si="153"/>
        <v>0</v>
      </c>
      <c r="K536" s="126">
        <f t="shared" si="153"/>
        <v>0</v>
      </c>
      <c r="L536" s="126">
        <f t="shared" si="151"/>
        <v>0</v>
      </c>
      <c r="M536" s="126">
        <f t="shared" si="151"/>
        <v>0</v>
      </c>
      <c r="N536" s="126">
        <f t="shared" si="151"/>
        <v>0</v>
      </c>
      <c r="O536" s="126">
        <f t="shared" si="151"/>
        <v>0</v>
      </c>
      <c r="P536" s="126">
        <f t="shared" si="151"/>
        <v>0</v>
      </c>
      <c r="Q536" s="126">
        <f t="shared" si="151"/>
        <v>0</v>
      </c>
      <c r="R536" s="126">
        <f t="shared" si="151"/>
        <v>0</v>
      </c>
      <c r="S536" s="126">
        <f t="shared" si="151"/>
        <v>0</v>
      </c>
    </row>
    <row r="537" spans="1:19" x14ac:dyDescent="0.25">
      <c r="A537" s="114">
        <f t="shared" si="152"/>
        <v>392</v>
      </c>
      <c r="B537" s="115"/>
      <c r="C537" s="116" t="str">
        <f t="shared" ref="C537:D541" si="155">VLOOKUP($A537,$A$10:$M$500,C$500,0)</f>
        <v xml:space="preserve">ג. </v>
      </c>
      <c r="D537" s="117" t="str">
        <f t="shared" si="155"/>
        <v>הלוואות (למעט לחברות מוחזקות):</v>
      </c>
      <c r="E537" s="117"/>
      <c r="F537" s="117"/>
      <c r="G537" s="117"/>
      <c r="H537" s="117"/>
      <c r="I537" s="118"/>
      <c r="J537" s="126">
        <f t="shared" si="153"/>
        <v>1.2471905139695849E-2</v>
      </c>
      <c r="K537" s="126">
        <f t="shared" si="153"/>
        <v>0</v>
      </c>
      <c r="L537" s="126">
        <f t="shared" si="151"/>
        <v>0</v>
      </c>
      <c r="M537" s="126">
        <f t="shared" si="151"/>
        <v>0</v>
      </c>
      <c r="N537" s="126">
        <f t="shared" si="151"/>
        <v>0</v>
      </c>
      <c r="O537" s="126">
        <f t="shared" si="151"/>
        <v>7.5751688362690733E-3</v>
      </c>
      <c r="P537" s="126">
        <f t="shared" si="151"/>
        <v>1.8896508140307453E-2</v>
      </c>
      <c r="Q537" s="126">
        <f t="shared" si="151"/>
        <v>1.832674980903265E-2</v>
      </c>
      <c r="R537" s="126">
        <f t="shared" si="151"/>
        <v>0</v>
      </c>
      <c r="S537" s="126">
        <f t="shared" si="151"/>
        <v>0</v>
      </c>
    </row>
    <row r="538" spans="1:19" x14ac:dyDescent="0.25">
      <c r="A538" s="114">
        <f t="shared" si="152"/>
        <v>417</v>
      </c>
      <c r="B538" s="115"/>
      <c r="C538" s="116" t="str">
        <f t="shared" si="155"/>
        <v xml:space="preserve">ד. </v>
      </c>
      <c r="D538" s="117" t="str">
        <f t="shared" si="155"/>
        <v>פיקדונות בבנקים ובמוסדות כספיים</v>
      </c>
      <c r="E538" s="117"/>
      <c r="F538" s="117"/>
      <c r="G538" s="117"/>
      <c r="H538" s="117"/>
      <c r="I538" s="118"/>
      <c r="J538" s="126">
        <f t="shared" si="153"/>
        <v>0</v>
      </c>
      <c r="K538" s="126">
        <f t="shared" si="153"/>
        <v>0</v>
      </c>
      <c r="L538" s="126">
        <f t="shared" si="151"/>
        <v>0</v>
      </c>
      <c r="M538" s="126">
        <f t="shared" si="151"/>
        <v>0</v>
      </c>
      <c r="N538" s="126">
        <f t="shared" si="151"/>
        <v>0</v>
      </c>
      <c r="O538" s="126">
        <f t="shared" si="151"/>
        <v>0</v>
      </c>
      <c r="P538" s="126">
        <f t="shared" si="151"/>
        <v>0</v>
      </c>
      <c r="Q538" s="126">
        <f t="shared" si="151"/>
        <v>0</v>
      </c>
      <c r="R538" s="126">
        <f t="shared" si="151"/>
        <v>0</v>
      </c>
      <c r="S538" s="126">
        <f t="shared" si="151"/>
        <v>0</v>
      </c>
    </row>
    <row r="539" spans="1:19" x14ac:dyDescent="0.25">
      <c r="A539" s="114">
        <f t="shared" si="152"/>
        <v>454</v>
      </c>
      <c r="B539" s="115"/>
      <c r="C539" s="116" t="str">
        <f t="shared" si="155"/>
        <v>ה.</v>
      </c>
      <c r="D539" s="117" t="str">
        <f t="shared" si="155"/>
        <v>השקעות בחברות מוחזקות:</v>
      </c>
      <c r="E539" s="117"/>
      <c r="F539" s="117"/>
      <c r="G539" s="117"/>
      <c r="H539" s="117"/>
      <c r="I539" s="118"/>
      <c r="J539" s="126">
        <f t="shared" si="153"/>
        <v>0</v>
      </c>
      <c r="K539" s="126">
        <f t="shared" si="153"/>
        <v>0</v>
      </c>
      <c r="L539" s="126">
        <f t="shared" si="153"/>
        <v>0</v>
      </c>
      <c r="M539" s="126">
        <f t="shared" si="153"/>
        <v>0</v>
      </c>
      <c r="N539" s="126">
        <f t="shared" si="153"/>
        <v>0</v>
      </c>
      <c r="O539" s="126">
        <f t="shared" si="153"/>
        <v>0</v>
      </c>
      <c r="P539" s="126">
        <f t="shared" si="153"/>
        <v>0</v>
      </c>
      <c r="Q539" s="126">
        <f t="shared" si="153"/>
        <v>0</v>
      </c>
      <c r="R539" s="126">
        <f t="shared" si="153"/>
        <v>0</v>
      </c>
      <c r="S539" s="126">
        <f t="shared" si="153"/>
        <v>0</v>
      </c>
    </row>
    <row r="540" spans="1:19" x14ac:dyDescent="0.25">
      <c r="A540" s="114">
        <f t="shared" si="152"/>
        <v>486</v>
      </c>
      <c r="B540" s="115"/>
      <c r="C540" s="116" t="str">
        <f t="shared" si="155"/>
        <v>ו.</v>
      </c>
      <c r="D540" s="117" t="str">
        <f t="shared" si="155"/>
        <v>זכויות במקרקעין</v>
      </c>
      <c r="E540" s="117"/>
      <c r="F540" s="117"/>
      <c r="G540" s="117"/>
      <c r="H540" s="117"/>
      <c r="I540" s="118"/>
      <c r="J540" s="126">
        <f>IF(J519=0,0,J519/J$502)</f>
        <v>0</v>
      </c>
      <c r="K540" s="126">
        <f>IF(K519=0,0,K519/K$502)</f>
        <v>0</v>
      </c>
      <c r="L540" s="126">
        <f t="shared" ref="L540:S541" si="156">IF(L519=0,0,L519/L$502)</f>
        <v>0</v>
      </c>
      <c r="M540" s="126">
        <f t="shared" si="156"/>
        <v>0</v>
      </c>
      <c r="N540" s="126">
        <f t="shared" si="156"/>
        <v>0</v>
      </c>
      <c r="O540" s="126">
        <f t="shared" si="156"/>
        <v>0</v>
      </c>
      <c r="P540" s="126">
        <f t="shared" si="156"/>
        <v>0</v>
      </c>
      <c r="Q540" s="126">
        <f t="shared" si="156"/>
        <v>0</v>
      </c>
      <c r="R540" s="126">
        <f t="shared" si="156"/>
        <v>0</v>
      </c>
      <c r="S540" s="126">
        <f t="shared" si="156"/>
        <v>0</v>
      </c>
    </row>
    <row r="541" spans="1:19" x14ac:dyDescent="0.25">
      <c r="A541" s="120">
        <f t="shared" si="152"/>
        <v>494</v>
      </c>
      <c r="B541" s="121"/>
      <c r="C541" s="122" t="str">
        <f t="shared" si="155"/>
        <v>ז.</v>
      </c>
      <c r="D541" s="123" t="str">
        <f t="shared" si="155"/>
        <v>השקעות אחרות</v>
      </c>
      <c r="E541" s="123"/>
      <c r="F541" s="123"/>
      <c r="G541" s="123"/>
      <c r="H541" s="123"/>
      <c r="I541" s="124"/>
      <c r="J541" s="128">
        <f>IF(J520=0,0,J520/J$502)</f>
        <v>0</v>
      </c>
      <c r="K541" s="128">
        <f>IF(K520=0,0,K520/K$502)</f>
        <v>0</v>
      </c>
      <c r="L541" s="128">
        <f t="shared" si="156"/>
        <v>0</v>
      </c>
      <c r="M541" s="128">
        <f t="shared" si="156"/>
        <v>0</v>
      </c>
      <c r="N541" s="128">
        <f t="shared" si="156"/>
        <v>0</v>
      </c>
      <c r="O541" s="128">
        <f t="shared" si="156"/>
        <v>0</v>
      </c>
      <c r="P541" s="128">
        <f t="shared" si="156"/>
        <v>0</v>
      </c>
      <c r="Q541" s="128">
        <f t="shared" si="156"/>
        <v>0</v>
      </c>
      <c r="R541" s="128">
        <f t="shared" si="156"/>
        <v>0</v>
      </c>
      <c r="S541" s="128">
        <f t="shared" si="156"/>
        <v>0</v>
      </c>
    </row>
    <row r="542" spans="1:19" x14ac:dyDescent="0.25">
      <c r="J542" s="131"/>
      <c r="K542" s="132"/>
      <c r="L542" s="132"/>
      <c r="M542" s="132"/>
      <c r="N542" s="132"/>
      <c r="O542" s="132"/>
      <c r="P542" s="132"/>
      <c r="Q542" s="132"/>
      <c r="R542" s="132"/>
      <c r="S542" s="132"/>
    </row>
  </sheetData>
  <mergeCells count="1">
    <mergeCell ref="J6:J9"/>
  </mergeCells>
  <conditionalFormatting sqref="K13:S494">
    <cfRule type="expression" dxfId="0" priority="1">
      <formula>_xlfn.ISFORMULA(ThisCell)</formula>
    </cfRule>
  </conditionalFormatting>
  <hyperlinks>
    <hyperlink ref="I8" location="הערות!A1" display="חזרה" xr:uid="{2CB6798D-F4E9-42FB-B9BB-A5C34BA54CC5}"/>
    <hyperlink ref="N2" location="הערות!A1" display="חזרה" xr:uid="{E2AAA0FE-937C-4F31-800A-7A5DEAF025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2026-03-31T12:40:47Z</dcterms:modified>
</cp:coreProperties>
</file>